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BaloyiHE\Documents\PMU\1. PROJECT MANAGEMENT UNIT\BOQ\"/>
    </mc:Choice>
  </mc:AlternateContent>
  <xr:revisionPtr revIDLastSave="0" documentId="8_{D4A0FE89-1DB4-B64F-AFFA-EBDA1B1B9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eterations" sheetId="4" r:id="rId1"/>
    <sheet name="Pavement " sheetId="1" r:id="rId2"/>
    <sheet name="Fencing" sheetId="3" r:id="rId3"/>
    <sheet name="Final Summary" sheetId="5" r:id="rId4"/>
  </sheets>
  <definedNames>
    <definedName name="_xlnm.Print_Area" localSheetId="3">'Final Summary'!$A$1:$E$29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1" l="1"/>
  <c r="B13" i="5"/>
  <c r="B11" i="5"/>
  <c r="B9" i="5"/>
  <c r="D29" i="3"/>
  <c r="D13" i="3"/>
  <c r="D24" i="3"/>
  <c r="D52" i="3"/>
  <c r="D48" i="3"/>
  <c r="D61" i="3"/>
  <c r="D18" i="3"/>
  <c r="D20" i="3"/>
  <c r="D41" i="3"/>
  <c r="D38" i="1"/>
  <c r="D43" i="1"/>
  <c r="D11" i="1"/>
  <c r="D17" i="1"/>
  <c r="D63" i="4"/>
  <c r="D38" i="4"/>
  <c r="D61" i="4"/>
  <c r="D19" i="4"/>
  <c r="D36" i="4"/>
  <c r="D59" i="4"/>
  <c r="D24" i="4"/>
  <c r="D22" i="4"/>
  <c r="D32" i="4"/>
  <c r="D51" i="4"/>
  <c r="D46" i="1"/>
  <c r="D28" i="1"/>
  <c r="D34" i="1"/>
  <c r="D20" i="1"/>
  <c r="D55" i="1"/>
  <c r="D13" i="1"/>
</calcChain>
</file>

<file path=xl/sharedStrings.xml><?xml version="1.0" encoding="utf-8"?>
<sst xmlns="http://schemas.openxmlformats.org/spreadsheetml/2006/main" count="229" uniqueCount="158">
  <si>
    <t xml:space="preserve">EARTHWORKS </t>
  </si>
  <si>
    <t xml:space="preserve">Open face excavations in earth to reduce levels </t>
  </si>
  <si>
    <t>m3</t>
  </si>
  <si>
    <t>Extra over all excavations for carting away surplus material</t>
  </si>
  <si>
    <t>Extra over open face excavations in earth for excavations in</t>
  </si>
  <si>
    <t xml:space="preserve"> soft rock </t>
  </si>
  <si>
    <t xml:space="preserve"> hard rock </t>
  </si>
  <si>
    <t>Allow for keeping all excavations entirely free from water and</t>
  </si>
  <si>
    <t>Item</t>
  </si>
  <si>
    <t xml:space="preserve"> mud </t>
  </si>
  <si>
    <t>m2</t>
  </si>
  <si>
    <t>20mm thick layer clean, dry, riversand layer treated with an</t>
  </si>
  <si>
    <t>Tests to determine the degree of compaction, etc. of ground or</t>
  </si>
  <si>
    <t>No</t>
  </si>
  <si>
    <t xml:space="preserve"> filling </t>
  </si>
  <si>
    <t xml:space="preserve">PRECAST CONCRETE </t>
  </si>
  <si>
    <t>80mm thick precast concrete interlocking block paving laid to</t>
  </si>
  <si>
    <t xml:space="preserve"> falls on sand layer (elsewhere) with joints filled in with sand</t>
  </si>
  <si>
    <t xml:space="preserve"> including all straight cutting</t>
  </si>
  <si>
    <t>m</t>
  </si>
  <si>
    <t xml:space="preserve">METALWORK </t>
  </si>
  <si>
    <t>Standard "STOP" sign with standard 50mm diameter</t>
  </si>
  <si>
    <t xml:space="preserve"> galvanised mild steel fixing post bedded into and including</t>
  </si>
  <si>
    <t xml:space="preserve"> bases, including all necessary mass concrete, excavations, etc.</t>
  </si>
  <si>
    <t xml:space="preserve">PAINTING </t>
  </si>
  <si>
    <t>Prepare and paint one coat white reflective road</t>
  </si>
  <si>
    <t xml:space="preserve"> marking paint on precast concrete paving blocks</t>
  </si>
  <si>
    <t xml:space="preserve"> </t>
  </si>
  <si>
    <t xml:space="preserve">100mm wide line </t>
  </si>
  <si>
    <t>from excavations and/or stockpile on site to a dumping site to</t>
  </si>
  <si>
    <t xml:space="preserve">be located by the Contractor </t>
  </si>
  <si>
    <t>approved weed killer at the rate of 50 gram per square metre,</t>
  </si>
  <si>
    <t>spread and levelled to receive paving blocks (elsewhere)</t>
  </si>
  <si>
    <t>Roadbed preparation and copaction of material</t>
  </si>
  <si>
    <t xml:space="preserve">compacted to 90% modified AASHTO density </t>
  </si>
  <si>
    <t xml:space="preserve">including free-haul up to 1,0km </t>
  </si>
  <si>
    <t xml:space="preserve">Base (chemically stabilized material) Compacted to </t>
  </si>
  <si>
    <t>93% modified AASHTO</t>
  </si>
  <si>
    <t xml:space="preserve">Pavement layers (G5) constructed from commercial sources, </t>
  </si>
  <si>
    <t>Mass: 125kg, Minimum Transverse Strength: 20.5kN, SABS APPROVED</t>
  </si>
  <si>
    <t xml:space="preserve">Code: KB 1037 ,Size: C, Length (L): 1000mm, Width (W): </t>
  </si>
  <si>
    <t xml:space="preserve">300mm, Height (Y1): 100mm, Height (Y2): 200mm, </t>
  </si>
  <si>
    <t>Concrete class 25/19 edge beams</t>
  </si>
  <si>
    <t>CAST IN-SITU CONCRETE, FORMWORK AND REINFORCEMENT</t>
  </si>
  <si>
    <t xml:space="preserve">EXCAVATION, FILLING, ETC </t>
  </si>
  <si>
    <t xml:space="preserve">Excavation in earth not exceeding 2m deep  </t>
  </si>
  <si>
    <t>Extra over trench and hole excavations in earth</t>
  </si>
  <si>
    <t xml:space="preserve"> for excavation in </t>
  </si>
  <si>
    <t>Soft rock</t>
  </si>
  <si>
    <t>Hard rock</t>
  </si>
  <si>
    <t xml:space="preserve">Extra over all excavations for carting away </t>
  </si>
  <si>
    <t>Surplus material from excavations and/or stock piles on site to</t>
  </si>
  <si>
    <t xml:space="preserve"> a dumping site to be located by the contractor</t>
  </si>
  <si>
    <t xml:space="preserve">Risk of collapse of excavations </t>
  </si>
  <si>
    <t>Sides of trench hole and hole excavations not exceeding 1,5m</t>
  </si>
  <si>
    <t xml:space="preserve"> deep</t>
  </si>
  <si>
    <t xml:space="preserve">Keeping excavations free of water </t>
  </si>
  <si>
    <t>Keeping excavations free of all water other than subterenean</t>
  </si>
  <si>
    <t xml:space="preserve"> water</t>
  </si>
  <si>
    <t>Earth filling obtained from the excavations</t>
  </si>
  <si>
    <t xml:space="preserve"> and/or prescribed stock piles on site compacted</t>
  </si>
  <si>
    <t xml:space="preserve"> to 90% Mod AASHTO density </t>
  </si>
  <si>
    <t>Backfilling to trenches, holes, etc</t>
  </si>
  <si>
    <t>Soilcrete made up of 5% cement with a minimum</t>
  </si>
  <si>
    <t xml:space="preserve"> contractor compacted in layers not exceeding</t>
  </si>
  <si>
    <t xml:space="preserve"> 150mm thick to 90% Mod AASHTO density </t>
  </si>
  <si>
    <t xml:space="preserve">Soil insecticide </t>
  </si>
  <si>
    <t>To bottoms and sides of trenches etc</t>
  </si>
  <si>
    <t>MASS CONCRETE CAST AGAINST EXCAVATED</t>
  </si>
  <si>
    <t>Mass concrete with a coarse aggregate of 19mm</t>
  </si>
  <si>
    <t>Strip footings</t>
  </si>
  <si>
    <t xml:space="preserve">TEST BLOCKS </t>
  </si>
  <si>
    <t>Making and testing 150 x 150 x 150mm concrete strength test</t>
  </si>
  <si>
    <t xml:space="preserve"> cube</t>
  </si>
  <si>
    <t>Description</t>
  </si>
  <si>
    <t>strength of 1.5MPa filling to be supplied by the</t>
  </si>
  <si>
    <t xml:space="preserve">SURFACES </t>
  </si>
  <si>
    <t>and a minimum compressive strength of 20MPa</t>
  </si>
  <si>
    <t xml:space="preserve">at 28 days: </t>
  </si>
  <si>
    <t>Palisade Fencing</t>
  </si>
  <si>
    <t>3000 x 1800mm Palisade panel</t>
  </si>
  <si>
    <t>Palisade Post Square 76mm X 1.6mm X 2.4m</t>
  </si>
  <si>
    <t>Pedistrian Gate</t>
  </si>
  <si>
    <t>Xpanda, Xpanda Security Gate Argent, Swing gates,</t>
  </si>
  <si>
    <t xml:space="preserve"> green, 770mm ,1950mm , Medium-duty, Electro </t>
  </si>
  <si>
    <t xml:space="preserve">galvanised with Epoxy powder coating, 7 Lever </t>
  </si>
  <si>
    <t>deadlock, Wood /Steel screws/Wall plugs, Steel  </t>
  </si>
  <si>
    <t>ITEM NO</t>
  </si>
  <si>
    <t>DESCRIPTION</t>
  </si>
  <si>
    <t>UNIT</t>
  </si>
  <si>
    <t>RATE</t>
  </si>
  <si>
    <t>ALTERATIONS</t>
  </si>
  <si>
    <t>REMOVAL OF EXISTING WORK</t>
  </si>
  <si>
    <t>Taking down and removing roofs and rainwater pipes, e.t.c</t>
  </si>
  <si>
    <t>Carefully cut out and remove damaged sections of
existing galvanised 125 x 100mm gutter in lengths
not exceeding 0,5m and replace with new to match
existing profile, make water-tight at joining, prepare
and paint to match existing</t>
  </si>
  <si>
    <t>Carefully cut out and remove damaged sections of
existing galvanised 100 x 75mm downpipes in
lengths not exceeding 0,5m and replace with new
to match existing profile, make water-tight at
joining, prepare and paint to match existing</t>
  </si>
  <si>
    <t>PREPARATORY WORK TO EXISTING SURFACES</t>
  </si>
  <si>
    <t>Scabble existing surface of plastered wall and
prepare surface to receive new painting (new painting
elsewhere measured)</t>
  </si>
  <si>
    <t>On walls</t>
  </si>
  <si>
    <t>Scabble existing surface of painted metal and
prepare surface to receive new painting (new painting 
elsewhere measured)</t>
  </si>
  <si>
    <t>On roof sheeting</t>
  </si>
  <si>
    <t>On steel tubes/ gates</t>
  </si>
  <si>
    <t>On steel trusses</t>
  </si>
  <si>
    <t>Taking out and removing concrete kerbs for re-use</t>
  </si>
  <si>
    <t>Carefully takeout  and remove concrete kerbing for re-use</t>
  </si>
  <si>
    <t>Inspect Corrugated roofing sheets exceeding
100m2 for cracks, leaks and damages and mark up
for repairs</t>
  </si>
  <si>
    <t>MAKING GOOD</t>
  </si>
  <si>
    <t xml:space="preserve">ON PLASTER, ETC. </t>
  </si>
  <si>
    <t>One undercoat and two coats "Plascon Double Velvet"  or</t>
  </si>
  <si>
    <t xml:space="preserve"> similar approved paint </t>
  </si>
  <si>
    <t xml:space="preserve">ON METAL </t>
  </si>
  <si>
    <t>Spot priming defects in pre primed surfaces with zinc</t>
  </si>
  <si>
    <t xml:space="preserve"> chromate primer and applying one coat undercoat and two</t>
  </si>
  <si>
    <t xml:space="preserve"> coats "Plascon" high gloss enamel paint on steel </t>
  </si>
  <si>
    <t xml:space="preserve"> sides measured)</t>
  </si>
  <si>
    <t xml:space="preserve">On columns </t>
  </si>
  <si>
    <t>PAINTWORK</t>
  </si>
  <si>
    <t>On steel tubes</t>
  </si>
  <si>
    <t>IRONMONGERY</t>
  </si>
  <si>
    <t>Mayor's Parking Sign</t>
  </si>
  <si>
    <t>Municipal Manager's Sign</t>
  </si>
  <si>
    <t>Name Plates for designated parking lot</t>
  </si>
  <si>
    <t>Chief Whip Sign</t>
  </si>
  <si>
    <t>Speaker Sign</t>
  </si>
  <si>
    <t>GREATER GIYANI MUNICIPALITY</t>
  </si>
  <si>
    <t>CIVIC CENTRE</t>
  </si>
  <si>
    <t>FENCING, BOOM GATES AND PAYPOINTS</t>
  </si>
  <si>
    <t xml:space="preserve">PAVEMENT </t>
  </si>
  <si>
    <t>Carried to Final Summary</t>
  </si>
  <si>
    <t>QUANTITIES</t>
  </si>
  <si>
    <t>AMOUNT</t>
  </si>
  <si>
    <t>QUANTITY</t>
  </si>
  <si>
    <t>Section No</t>
  </si>
  <si>
    <t>-</t>
  </si>
  <si>
    <t>Amounts</t>
  </si>
  <si>
    <t>FINAL SUMMARY</t>
  </si>
  <si>
    <t>Sub-Total Excl. Contingencies and VAT</t>
  </si>
  <si>
    <t>Sub-Total Incl. Contingencies,Excl. VAT</t>
  </si>
  <si>
    <t>VAT</t>
  </si>
  <si>
    <t>Grand-Total</t>
  </si>
  <si>
    <t>CIVIC CENTRE PARKING LOT</t>
  </si>
  <si>
    <t>Damp proof membrane</t>
  </si>
  <si>
    <t xml:space="preserve">One layer  of 250micron "Consol Plastics Gunplas USB "Green" </t>
  </si>
  <si>
    <t>waterproof sheeting sealed at laps with "Gunplas Pressure Sensitive</t>
  </si>
  <si>
    <t>Tape"</t>
  </si>
  <si>
    <t xml:space="preserve">Soil Insecticide </t>
  </si>
  <si>
    <t>Under floors</t>
  </si>
  <si>
    <t>Holes, etc</t>
  </si>
  <si>
    <t>PROVISIONAL SUM</t>
  </si>
  <si>
    <t>ACCESS CONTROL</t>
  </si>
  <si>
    <t>Profit</t>
  </si>
  <si>
    <t>Attendance</t>
  </si>
  <si>
    <r>
      <t xml:space="preserve">Allow the sum of </t>
    </r>
    <r>
      <rPr>
        <b/>
        <sz val="12"/>
        <color theme="1"/>
        <rFont val="Courier New"/>
        <family val="3"/>
      </rPr>
      <t>R 708 375,00</t>
    </r>
    <r>
      <rPr>
        <sz val="12"/>
        <color theme="1"/>
        <rFont val="Courier New"/>
        <family val="3"/>
      </rPr>
      <t xml:space="preserve"> for access control sytem to the Municipality parking lots.</t>
    </r>
  </si>
  <si>
    <t>Preliminaries @7,5%</t>
  </si>
  <si>
    <t xml:space="preserve">Sub-Total </t>
  </si>
  <si>
    <t>Allow R15 000.00 (R5000/m) for the CLO</t>
  </si>
  <si>
    <t>Contingenciies and CPA @ 5%</t>
  </si>
  <si>
    <t>CIVIC CENTRE PARKING LOT BOQ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</si>
</sst>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4" x14ac:knownFonts="1">
    <font>
      <sz val="12"/>
      <color theme="1"/>
      <name val="Courier New"/>
      <family val="2"/>
    </font>
    <font>
      <sz val="12"/>
      <color theme="1"/>
      <name val="Courier New"/>
      <family val="2"/>
    </font>
    <font>
      <b/>
      <sz val="12"/>
      <color theme="1"/>
      <name val="Courier New"/>
      <family val="3"/>
    </font>
    <font>
      <sz val="12"/>
      <color theme="1"/>
      <name val="Courier New"/>
      <family val="3"/>
    </font>
    <font>
      <b/>
      <sz val="12"/>
      <name val="Courier New"/>
      <family val="3"/>
    </font>
    <font>
      <sz val="12"/>
      <name val="Courier New"/>
      <family val="3"/>
    </font>
    <font>
      <sz val="11"/>
      <color theme="1"/>
      <name val="Calibri"/>
      <family val="2"/>
      <scheme val="minor"/>
    </font>
    <font>
      <b/>
      <u/>
      <sz val="12"/>
      <color theme="1"/>
      <name val="Courier New"/>
      <family val="3"/>
    </font>
    <font>
      <u/>
      <sz val="11"/>
      <color theme="10"/>
      <name val="Calibri"/>
      <family val="2"/>
      <scheme val="minor"/>
    </font>
    <font>
      <b/>
      <u/>
      <sz val="11"/>
      <color theme="1"/>
      <name val="Courier New"/>
      <family val="3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b/>
      <u/>
      <sz val="11"/>
      <name val="Courier New"/>
      <family val="3"/>
    </font>
    <font>
      <b/>
      <sz val="12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0" xfId="0" applyFont="1" applyFill="1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4" fontId="3" fillId="0" borderId="1" xfId="1" applyFont="1" applyBorder="1" applyAlignment="1">
      <alignment horizontal="center" vertical="top"/>
    </xf>
    <xf numFmtId="44" fontId="3" fillId="0" borderId="2" xfId="1" applyFont="1" applyFill="1" applyBorder="1" applyAlignment="1">
      <alignment horizontal="center" vertical="top"/>
    </xf>
    <xf numFmtId="44" fontId="3" fillId="0" borderId="0" xfId="1" applyFont="1" applyAlignment="1">
      <alignment horizontal="center" vertical="top"/>
    </xf>
    <xf numFmtId="44" fontId="3" fillId="0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2" applyFont="1" applyBorder="1" applyAlignment="1">
      <alignment vertical="top"/>
    </xf>
    <xf numFmtId="0" fontId="3" fillId="0" borderId="1" xfId="2" applyFont="1" applyBorder="1" applyAlignment="1">
      <alignment horizontal="center" vertical="top"/>
    </xf>
    <xf numFmtId="0" fontId="7" fillId="0" borderId="1" xfId="2" applyFont="1" applyBorder="1" applyAlignment="1">
      <alignment vertical="top"/>
    </xf>
    <xf numFmtId="0" fontId="3" fillId="0" borderId="1" xfId="2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0" fontId="2" fillId="0" borderId="1" xfId="2" applyFont="1" applyBorder="1" applyAlignment="1">
      <alignment vertical="top"/>
    </xf>
    <xf numFmtId="0" fontId="7" fillId="0" borderId="1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3" fillId="0" borderId="1" xfId="2" applyFont="1" applyBorder="1"/>
    <xf numFmtId="0" fontId="3" fillId="0" borderId="1" xfId="2" applyFont="1" applyFill="1" applyBorder="1" applyAlignment="1">
      <alignment vertical="top"/>
    </xf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44" fontId="4" fillId="0" borderId="1" xfId="1" applyFont="1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4" fontId="5" fillId="0" borderId="1" xfId="1" applyFont="1" applyBorder="1"/>
    <xf numFmtId="0" fontId="5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4" fontId="5" fillId="0" borderId="0" xfId="1" applyFont="1"/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44" fontId="2" fillId="0" borderId="3" xfId="1" applyFont="1" applyBorder="1" applyAlignment="1">
      <alignment horizontal="center" vertical="top"/>
    </xf>
    <xf numFmtId="0" fontId="3" fillId="0" borderId="1" xfId="0" applyFont="1" applyBorder="1"/>
    <xf numFmtId="0" fontId="3" fillId="0" borderId="3" xfId="0" applyFont="1" applyBorder="1"/>
    <xf numFmtId="0" fontId="5" fillId="0" borderId="3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4" fillId="0" borderId="3" xfId="0" applyFont="1" applyBorder="1"/>
    <xf numFmtId="44" fontId="4" fillId="0" borderId="3" xfId="1" applyFont="1" applyBorder="1"/>
    <xf numFmtId="44" fontId="5" fillId="0" borderId="1" xfId="1" applyFont="1" applyBorder="1" applyAlignment="1">
      <alignment horizontal="center"/>
    </xf>
    <xf numFmtId="44" fontId="5" fillId="0" borderId="3" xfId="1" applyFont="1" applyBorder="1"/>
    <xf numFmtId="44" fontId="5" fillId="0" borderId="1" xfId="0" applyNumberFormat="1" applyFont="1" applyBorder="1"/>
    <xf numFmtId="0" fontId="9" fillId="0" borderId="1" xfId="2" applyFont="1" applyBorder="1"/>
    <xf numFmtId="0" fontId="10" fillId="0" borderId="1" xfId="2" applyFont="1" applyBorder="1"/>
    <xf numFmtId="0" fontId="2" fillId="2" borderId="7" xfId="0" quotePrefix="1" applyFont="1" applyFill="1" applyBorder="1" applyAlignment="1">
      <alignment horizontal="left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/>
    </xf>
    <xf numFmtId="0" fontId="5" fillId="2" borderId="8" xfId="0" applyFont="1" applyFill="1" applyBorder="1"/>
    <xf numFmtId="44" fontId="5" fillId="2" borderId="8" xfId="1" applyFont="1" applyFill="1" applyBorder="1"/>
    <xf numFmtId="0" fontId="5" fillId="2" borderId="9" xfId="0" applyFont="1" applyFill="1" applyBorder="1"/>
    <xf numFmtId="0" fontId="2" fillId="2" borderId="10" xfId="0" applyFont="1" applyFill="1" applyBorder="1" applyAlignment="1">
      <alignment horizontal="left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/>
    <xf numFmtId="44" fontId="5" fillId="2" borderId="0" xfId="1" applyFont="1" applyFill="1" applyBorder="1"/>
    <xf numFmtId="0" fontId="5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5" fillId="2" borderId="13" xfId="0" applyFont="1" applyFill="1" applyBorder="1"/>
    <xf numFmtId="44" fontId="5" fillId="2" borderId="13" xfId="1" applyFont="1" applyFill="1" applyBorder="1"/>
    <xf numFmtId="0" fontId="5" fillId="2" borderId="14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44" fontId="4" fillId="2" borderId="16" xfId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2" fillId="2" borderId="7" xfId="0" quotePrefix="1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horizontal="center" vertical="top"/>
    </xf>
    <xf numFmtId="44" fontId="3" fillId="2" borderId="9" xfId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44" fontId="3" fillId="2" borderId="11" xfId="1" applyFont="1" applyFill="1" applyBorder="1" applyAlignment="1">
      <alignment horizontal="center" vertical="top"/>
    </xf>
    <xf numFmtId="0" fontId="3" fillId="2" borderId="12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3" fillId="2" borderId="13" xfId="0" applyFont="1" applyFill="1" applyBorder="1" applyAlignment="1">
      <alignment horizontal="center" vertical="top"/>
    </xf>
    <xf numFmtId="44" fontId="3" fillId="2" borderId="14" xfId="1" applyFont="1" applyFill="1" applyBorder="1" applyAlignment="1">
      <alignment horizontal="center" vertical="top"/>
    </xf>
    <xf numFmtId="0" fontId="2" fillId="2" borderId="15" xfId="2" applyFont="1" applyFill="1" applyBorder="1" applyAlignment="1">
      <alignment vertical="top"/>
    </xf>
    <xf numFmtId="0" fontId="2" fillId="2" borderId="16" xfId="2" applyFont="1" applyFill="1" applyBorder="1" applyAlignment="1">
      <alignment horizontal="center" vertical="top"/>
    </xf>
    <xf numFmtId="0" fontId="2" fillId="2" borderId="16" xfId="2" applyFont="1" applyFill="1" applyBorder="1" applyAlignment="1">
      <alignment horizontal="center" vertical="top" wrapText="1"/>
    </xf>
    <xf numFmtId="44" fontId="2" fillId="2" borderId="17" xfId="1" applyFont="1" applyFill="1" applyBorder="1" applyAlignment="1">
      <alignment horizontal="center" vertical="top"/>
    </xf>
    <xf numFmtId="0" fontId="2" fillId="2" borderId="7" xfId="0" quotePrefix="1" applyFont="1" applyFill="1" applyBorder="1"/>
    <xf numFmtId="0" fontId="3" fillId="2" borderId="8" xfId="0" applyFont="1" applyFill="1" applyBorder="1"/>
    <xf numFmtId="44" fontId="5" fillId="2" borderId="9" xfId="1" applyFont="1" applyFill="1" applyBorder="1"/>
    <xf numFmtId="0" fontId="3" fillId="2" borderId="0" xfId="0" applyFont="1" applyFill="1" applyBorder="1"/>
    <xf numFmtId="44" fontId="5" fillId="2" borderId="11" xfId="1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44" fontId="5" fillId="2" borderId="14" xfId="1" applyFont="1" applyFill="1" applyBorder="1"/>
    <xf numFmtId="44" fontId="4" fillId="2" borderId="17" xfId="1" applyFont="1" applyFill="1" applyBorder="1" applyAlignment="1">
      <alignment horizontal="center"/>
    </xf>
    <xf numFmtId="15" fontId="11" fillId="2" borderId="7" xfId="0" quotePrefix="1" applyNumberFormat="1" applyFont="1" applyFill="1" applyBorder="1"/>
    <xf numFmtId="0" fontId="2" fillId="2" borderId="8" xfId="0" applyFont="1" applyFill="1" applyBorder="1"/>
    <xf numFmtId="164" fontId="2" fillId="2" borderId="9" xfId="0" applyNumberFormat="1" applyFont="1" applyFill="1" applyBorder="1"/>
    <xf numFmtId="0" fontId="11" fillId="2" borderId="10" xfId="0" applyFont="1" applyFill="1" applyBorder="1"/>
    <xf numFmtId="0" fontId="2" fillId="2" borderId="0" xfId="0" applyFont="1" applyFill="1" applyBorder="1"/>
    <xf numFmtId="164" fontId="2" fillId="2" borderId="11" xfId="0" applyNumberFormat="1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164" fontId="2" fillId="2" borderId="14" xfId="0" applyNumberFormat="1" applyFont="1" applyFill="1" applyBorder="1"/>
    <xf numFmtId="0" fontId="11" fillId="2" borderId="4" xfId="0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0" fontId="3" fillId="0" borderId="5" xfId="0" applyFont="1" applyBorder="1"/>
    <xf numFmtId="164" fontId="3" fillId="0" borderId="5" xfId="0" applyNumberFormat="1" applyFont="1" applyBorder="1"/>
    <xf numFmtId="0" fontId="11" fillId="0" borderId="5" xfId="0" applyFont="1" applyBorder="1"/>
    <xf numFmtId="0" fontId="11" fillId="0" borderId="4" xfId="0" applyFont="1" applyBorder="1"/>
    <xf numFmtId="164" fontId="11" fillId="0" borderId="4" xfId="0" applyNumberFormat="1" applyFont="1" applyBorder="1"/>
    <xf numFmtId="164" fontId="11" fillId="0" borderId="5" xfId="0" applyNumberFormat="1" applyFont="1" applyBorder="1"/>
    <xf numFmtId="0" fontId="12" fillId="0" borderId="4" xfId="3" applyFont="1" applyBorder="1"/>
    <xf numFmtId="0" fontId="3" fillId="0" borderId="6" xfId="0" applyFont="1" applyBorder="1"/>
    <xf numFmtId="0" fontId="1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/>
    </xf>
    <xf numFmtId="164" fontId="3" fillId="0" borderId="0" xfId="0" applyNumberFormat="1" applyFont="1"/>
    <xf numFmtId="44" fontId="3" fillId="0" borderId="0" xfId="0" applyNumberFormat="1" applyFont="1"/>
    <xf numFmtId="0" fontId="12" fillId="0" borderId="5" xfId="3" applyFont="1" applyBorder="1"/>
  </cellXfs>
  <cellStyles count="4">
    <cellStyle name="Currency" xfId="1" builtinId="4"/>
    <cellStyle name="Hyperlink" xfId="3" builtinId="8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hyperlink" Target="mailto:Contingenciies@%205%25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tabSelected="1" view="pageBreakPreview" topLeftCell="A43" zoomScale="60" zoomScaleNormal="80" workbookViewId="0">
      <selection activeCell="M24" sqref="M24"/>
    </sheetView>
  </sheetViews>
  <sheetFormatPr defaultColWidth="8.74609375" defaultRowHeight="16.5" x14ac:dyDescent="0.25"/>
  <cols>
    <col min="1" max="1" width="8.74609375" style="3"/>
    <col min="2" max="2" width="59.05078125" style="3" customWidth="1"/>
    <col min="3" max="3" width="8.74609375" style="3"/>
    <col min="4" max="4" width="10.828125" style="11" customWidth="1"/>
    <col min="5" max="5" width="8.74609375" style="11"/>
    <col min="6" max="6" width="14.05859375" style="14" bestFit="1" customWidth="1"/>
    <col min="7" max="16384" width="8.74609375" style="2"/>
  </cols>
  <sheetData>
    <row r="1" spans="1:6" x14ac:dyDescent="0.25">
      <c r="A1" s="89"/>
      <c r="B1" s="90"/>
      <c r="C1" s="90"/>
      <c r="D1" s="91"/>
      <c r="E1" s="91"/>
      <c r="F1" s="92"/>
    </row>
    <row r="2" spans="1:6" x14ac:dyDescent="0.25">
      <c r="A2" s="71" t="s">
        <v>124</v>
      </c>
      <c r="B2" s="93"/>
      <c r="C2" s="93"/>
      <c r="D2" s="94"/>
      <c r="E2" s="94"/>
      <c r="F2" s="95"/>
    </row>
    <row r="3" spans="1:6" x14ac:dyDescent="0.25">
      <c r="A3" s="71" t="s">
        <v>125</v>
      </c>
      <c r="B3" s="93"/>
      <c r="C3" s="93"/>
      <c r="D3" s="94"/>
      <c r="E3" s="94"/>
      <c r="F3" s="95"/>
    </row>
    <row r="4" spans="1:6" x14ac:dyDescent="0.25">
      <c r="A4" s="71" t="s">
        <v>157</v>
      </c>
      <c r="B4" s="93"/>
      <c r="C4" s="93"/>
      <c r="D4" s="94"/>
      <c r="E4" s="94"/>
      <c r="F4" s="95"/>
    </row>
    <row r="5" spans="1:6" x14ac:dyDescent="0.25">
      <c r="A5" s="71" t="s">
        <v>91</v>
      </c>
      <c r="B5" s="93"/>
      <c r="C5" s="93"/>
      <c r="D5" s="94"/>
      <c r="E5" s="94"/>
      <c r="F5" s="95"/>
    </row>
    <row r="6" spans="1:6" ht="17.25" thickBot="1" x14ac:dyDescent="0.3">
      <c r="A6" s="96"/>
      <c r="B6" s="97"/>
      <c r="C6" s="97"/>
      <c r="D6" s="98"/>
      <c r="E6" s="98"/>
      <c r="F6" s="99"/>
    </row>
    <row r="7" spans="1:6" s="1" customFormat="1" ht="17.25" thickBot="1" x14ac:dyDescent="0.3">
      <c r="A7" s="100" t="s">
        <v>87</v>
      </c>
      <c r="B7" s="101" t="s">
        <v>88</v>
      </c>
      <c r="C7" s="101" t="s">
        <v>89</v>
      </c>
      <c r="D7" s="102" t="s">
        <v>129</v>
      </c>
      <c r="E7" s="101" t="s">
        <v>90</v>
      </c>
      <c r="F7" s="103" t="s">
        <v>130</v>
      </c>
    </row>
    <row r="8" spans="1:6" x14ac:dyDescent="0.25">
      <c r="A8" s="25"/>
      <c r="B8" s="25"/>
      <c r="C8" s="26"/>
      <c r="D8" s="26"/>
      <c r="E8" s="26"/>
      <c r="F8" s="12"/>
    </row>
    <row r="9" spans="1:6" x14ac:dyDescent="0.25">
      <c r="A9" s="25"/>
      <c r="B9" s="27" t="s">
        <v>91</v>
      </c>
      <c r="C9" s="26"/>
      <c r="D9" s="26"/>
      <c r="E9" s="26"/>
      <c r="F9" s="12"/>
    </row>
    <row r="10" spans="1:6" x14ac:dyDescent="0.25">
      <c r="A10" s="25"/>
      <c r="B10" s="25"/>
      <c r="C10" s="26"/>
      <c r="D10" s="26"/>
      <c r="E10" s="26"/>
      <c r="F10" s="12"/>
    </row>
    <row r="11" spans="1:6" x14ac:dyDescent="0.25">
      <c r="A11" s="25"/>
      <c r="B11" s="27" t="s">
        <v>92</v>
      </c>
      <c r="C11" s="26"/>
      <c r="D11" s="26"/>
      <c r="E11" s="26"/>
      <c r="F11" s="12"/>
    </row>
    <row r="12" spans="1:6" x14ac:dyDescent="0.25">
      <c r="A12" s="25"/>
      <c r="B12" s="25"/>
      <c r="C12" s="26"/>
      <c r="D12" s="26"/>
      <c r="E12" s="26"/>
      <c r="F12" s="12"/>
    </row>
    <row r="13" spans="1:6" x14ac:dyDescent="0.25">
      <c r="A13" s="25"/>
      <c r="B13" s="27" t="s">
        <v>103</v>
      </c>
      <c r="C13" s="26"/>
      <c r="D13" s="26"/>
      <c r="E13" s="26"/>
      <c r="F13" s="12"/>
    </row>
    <row r="14" spans="1:6" x14ac:dyDescent="0.25">
      <c r="A14" s="25"/>
      <c r="B14" s="27"/>
      <c r="C14" s="26"/>
      <c r="D14" s="26"/>
      <c r="E14" s="26"/>
      <c r="F14" s="12"/>
    </row>
    <row r="15" spans="1:6" x14ac:dyDescent="0.25">
      <c r="A15" s="25">
        <v>1</v>
      </c>
      <c r="B15" s="25" t="s">
        <v>104</v>
      </c>
      <c r="C15" s="26" t="s">
        <v>19</v>
      </c>
      <c r="D15" s="26">
        <v>85</v>
      </c>
      <c r="E15" s="26"/>
      <c r="F15" s="12"/>
    </row>
    <row r="16" spans="1:6" x14ac:dyDescent="0.25">
      <c r="A16" s="25"/>
      <c r="B16" s="27"/>
      <c r="C16" s="26"/>
      <c r="D16" s="26"/>
      <c r="E16" s="26"/>
      <c r="F16" s="12"/>
    </row>
    <row r="17" spans="1:6" x14ac:dyDescent="0.25">
      <c r="A17" s="25"/>
      <c r="B17" s="27" t="s">
        <v>93</v>
      </c>
      <c r="C17" s="26"/>
      <c r="D17" s="26"/>
      <c r="E17" s="26"/>
      <c r="F17" s="12"/>
    </row>
    <row r="18" spans="1:6" x14ac:dyDescent="0.25">
      <c r="A18" s="25"/>
      <c r="B18" s="27"/>
      <c r="C18" s="26"/>
      <c r="D18" s="26"/>
      <c r="E18" s="26"/>
      <c r="F18" s="12"/>
    </row>
    <row r="19" spans="1:6" ht="41.25" x14ac:dyDescent="0.25">
      <c r="A19" s="25">
        <v>2</v>
      </c>
      <c r="B19" s="28" t="s">
        <v>105</v>
      </c>
      <c r="C19" s="26" t="s">
        <v>10</v>
      </c>
      <c r="D19" s="26">
        <f>(24*7)</f>
        <v>168</v>
      </c>
      <c r="E19" s="26"/>
      <c r="F19" s="12"/>
    </row>
    <row r="20" spans="1:6" x14ac:dyDescent="0.25">
      <c r="A20" s="25"/>
      <c r="B20" s="27"/>
      <c r="C20" s="26"/>
      <c r="D20" s="26"/>
      <c r="E20" s="26"/>
      <c r="F20" s="12"/>
    </row>
    <row r="21" spans="1:6" x14ac:dyDescent="0.25">
      <c r="A21" s="25"/>
      <c r="B21" s="28"/>
      <c r="C21" s="26"/>
      <c r="D21" s="26"/>
      <c r="E21" s="26"/>
      <c r="F21" s="12"/>
    </row>
    <row r="22" spans="1:6" ht="69" x14ac:dyDescent="0.25">
      <c r="A22" s="25">
        <v>3</v>
      </c>
      <c r="B22" s="28" t="s">
        <v>94</v>
      </c>
      <c r="C22" s="26" t="s">
        <v>19</v>
      </c>
      <c r="D22" s="26">
        <f>(8*3)+(8*2)</f>
        <v>40</v>
      </c>
      <c r="E22" s="26"/>
      <c r="F22" s="12"/>
    </row>
    <row r="23" spans="1:6" x14ac:dyDescent="0.25">
      <c r="A23" s="25"/>
      <c r="B23" s="28"/>
      <c r="C23" s="26"/>
      <c r="D23" s="26"/>
      <c r="E23" s="26"/>
      <c r="F23" s="12"/>
    </row>
    <row r="24" spans="1:6" ht="69" x14ac:dyDescent="0.25">
      <c r="A24" s="25">
        <v>4</v>
      </c>
      <c r="B24" s="28" t="s">
        <v>95</v>
      </c>
      <c r="C24" s="26" t="s">
        <v>19</v>
      </c>
      <c r="D24" s="26">
        <f>(3*5)</f>
        <v>15</v>
      </c>
      <c r="E24" s="26"/>
      <c r="F24" s="12"/>
    </row>
    <row r="25" spans="1:6" x14ac:dyDescent="0.25">
      <c r="A25" s="25"/>
      <c r="B25" s="25"/>
      <c r="C25" s="26"/>
      <c r="D25" s="26"/>
      <c r="E25" s="26"/>
      <c r="F25" s="12"/>
    </row>
    <row r="26" spans="1:6" x14ac:dyDescent="0.25">
      <c r="A26" s="25"/>
      <c r="B26" s="25"/>
      <c r="C26" s="26"/>
      <c r="D26" s="26"/>
      <c r="E26" s="26"/>
      <c r="F26" s="12"/>
    </row>
    <row r="27" spans="1:6" x14ac:dyDescent="0.25">
      <c r="A27" s="25"/>
      <c r="B27" s="25"/>
      <c r="C27" s="26"/>
      <c r="D27" s="26"/>
      <c r="E27" s="26"/>
      <c r="F27" s="12"/>
    </row>
    <row r="28" spans="1:6" x14ac:dyDescent="0.25">
      <c r="A28" s="25"/>
      <c r="B28" s="29" t="s">
        <v>96</v>
      </c>
      <c r="C28" s="26"/>
      <c r="D28" s="26"/>
      <c r="E28" s="26"/>
      <c r="F28" s="12"/>
    </row>
    <row r="29" spans="1:6" x14ac:dyDescent="0.25">
      <c r="A29" s="25"/>
      <c r="B29" s="25"/>
      <c r="C29" s="26"/>
      <c r="D29" s="26"/>
      <c r="E29" s="26"/>
      <c r="F29" s="12"/>
    </row>
    <row r="30" spans="1:6" ht="41.25" x14ac:dyDescent="0.25">
      <c r="A30" s="25"/>
      <c r="B30" s="29" t="s">
        <v>97</v>
      </c>
      <c r="C30" s="26"/>
      <c r="D30" s="26"/>
      <c r="E30" s="26"/>
      <c r="F30" s="12"/>
    </row>
    <row r="31" spans="1:6" x14ac:dyDescent="0.25">
      <c r="A31" s="25"/>
      <c r="B31" s="25"/>
      <c r="C31" s="26"/>
      <c r="D31" s="26"/>
      <c r="E31" s="26"/>
      <c r="F31" s="12"/>
    </row>
    <row r="32" spans="1:6" x14ac:dyDescent="0.25">
      <c r="A32" s="25">
        <v>5</v>
      </c>
      <c r="B32" s="28" t="s">
        <v>98</v>
      </c>
      <c r="C32" s="26" t="s">
        <v>10</v>
      </c>
      <c r="D32" s="26">
        <f>((2.4*0.38*0.38)*(12))</f>
        <v>4.1587199999999998</v>
      </c>
      <c r="E32" s="26"/>
      <c r="F32" s="12"/>
    </row>
    <row r="33" spans="1:6" x14ac:dyDescent="0.25">
      <c r="A33" s="25"/>
      <c r="B33" s="28"/>
      <c r="C33" s="26"/>
      <c r="D33" s="26"/>
      <c r="E33" s="26"/>
      <c r="F33" s="12"/>
    </row>
    <row r="34" spans="1:6" ht="41.25" x14ac:dyDescent="0.25">
      <c r="A34" s="25"/>
      <c r="B34" s="29" t="s">
        <v>99</v>
      </c>
      <c r="C34" s="26"/>
      <c r="D34" s="26"/>
      <c r="E34" s="26"/>
      <c r="F34" s="12"/>
    </row>
    <row r="35" spans="1:6" x14ac:dyDescent="0.25">
      <c r="A35" s="25"/>
      <c r="B35" s="25"/>
      <c r="C35" s="26"/>
      <c r="D35" s="26"/>
      <c r="E35" s="26"/>
      <c r="F35" s="12"/>
    </row>
    <row r="36" spans="1:6" x14ac:dyDescent="0.25">
      <c r="A36" s="25">
        <v>6</v>
      </c>
      <c r="B36" s="25" t="s">
        <v>100</v>
      </c>
      <c r="C36" s="26" t="s">
        <v>10</v>
      </c>
      <c r="D36" s="26">
        <f>D19</f>
        <v>168</v>
      </c>
      <c r="E36" s="26"/>
      <c r="F36" s="12"/>
    </row>
    <row r="37" spans="1:6" x14ac:dyDescent="0.25">
      <c r="A37" s="25"/>
      <c r="B37" s="25"/>
      <c r="C37" s="26"/>
      <c r="D37" s="26"/>
      <c r="E37" s="26"/>
      <c r="F37" s="12"/>
    </row>
    <row r="38" spans="1:6" x14ac:dyDescent="0.25">
      <c r="A38" s="25">
        <v>7</v>
      </c>
      <c r="B38" s="25" t="s">
        <v>102</v>
      </c>
      <c r="C38" s="26" t="s">
        <v>10</v>
      </c>
      <c r="D38" s="26">
        <f>(1.5*24)*3</f>
        <v>108</v>
      </c>
      <c r="E38" s="26"/>
      <c r="F38" s="12"/>
    </row>
    <row r="39" spans="1:6" x14ac:dyDescent="0.25">
      <c r="A39" s="25"/>
      <c r="B39" s="25"/>
      <c r="C39" s="26"/>
      <c r="D39" s="26"/>
      <c r="E39" s="26"/>
      <c r="F39" s="12"/>
    </row>
    <row r="40" spans="1:6" x14ac:dyDescent="0.25">
      <c r="A40" s="25">
        <v>8</v>
      </c>
      <c r="B40" s="25" t="s">
        <v>101</v>
      </c>
      <c r="C40" s="26" t="s">
        <v>10</v>
      </c>
      <c r="D40" s="26">
        <v>12</v>
      </c>
      <c r="E40" s="26"/>
      <c r="F40" s="12"/>
    </row>
    <row r="41" spans="1:6" x14ac:dyDescent="0.25">
      <c r="A41" s="25"/>
      <c r="B41" s="25"/>
      <c r="C41" s="26"/>
      <c r="D41" s="26"/>
      <c r="E41" s="26"/>
      <c r="F41" s="12"/>
    </row>
    <row r="42" spans="1:6" x14ac:dyDescent="0.25">
      <c r="A42" s="25"/>
      <c r="B42" s="30" t="s">
        <v>106</v>
      </c>
      <c r="C42" s="26"/>
      <c r="D42" s="26"/>
      <c r="E42" s="26"/>
      <c r="F42" s="12"/>
    </row>
    <row r="43" spans="1:6" x14ac:dyDescent="0.25">
      <c r="A43" s="25"/>
      <c r="B43" s="30"/>
      <c r="C43" s="26"/>
      <c r="D43" s="26"/>
      <c r="E43" s="26"/>
      <c r="F43" s="12"/>
    </row>
    <row r="44" spans="1:6" x14ac:dyDescent="0.25">
      <c r="A44" s="25"/>
      <c r="B44" s="30" t="s">
        <v>116</v>
      </c>
      <c r="C44" s="26"/>
      <c r="D44" s="26"/>
      <c r="E44" s="26"/>
      <c r="F44" s="12"/>
    </row>
    <row r="45" spans="1:6" x14ac:dyDescent="0.25">
      <c r="A45" s="25"/>
      <c r="B45" s="25"/>
      <c r="C45" s="26"/>
      <c r="D45" s="26"/>
      <c r="E45" s="26"/>
      <c r="F45" s="12"/>
    </row>
    <row r="46" spans="1:6" x14ac:dyDescent="0.25">
      <c r="A46" s="25"/>
      <c r="B46" s="31" t="s">
        <v>107</v>
      </c>
      <c r="C46" s="26"/>
      <c r="D46" s="26"/>
      <c r="E46" s="26"/>
      <c r="F46" s="12"/>
    </row>
    <row r="47" spans="1:6" x14ac:dyDescent="0.25">
      <c r="A47" s="25"/>
      <c r="B47" s="32"/>
      <c r="C47" s="26"/>
      <c r="D47" s="26"/>
      <c r="E47" s="26"/>
      <c r="F47" s="12"/>
    </row>
    <row r="48" spans="1:6" x14ac:dyDescent="0.25">
      <c r="A48" s="25"/>
      <c r="B48" s="31" t="s">
        <v>108</v>
      </c>
      <c r="C48" s="26"/>
      <c r="D48" s="26"/>
      <c r="E48" s="26"/>
      <c r="F48" s="12"/>
    </row>
    <row r="49" spans="1:6" x14ac:dyDescent="0.25">
      <c r="A49" s="25"/>
      <c r="B49" s="31" t="s">
        <v>109</v>
      </c>
      <c r="C49" s="26"/>
      <c r="D49" s="26"/>
      <c r="E49" s="26"/>
      <c r="F49" s="12"/>
    </row>
    <row r="50" spans="1:6" x14ac:dyDescent="0.25">
      <c r="A50" s="25"/>
      <c r="B50" s="32"/>
      <c r="C50" s="26"/>
      <c r="D50" s="26"/>
      <c r="E50" s="26"/>
      <c r="F50" s="12"/>
    </row>
    <row r="51" spans="1:6" x14ac:dyDescent="0.25">
      <c r="A51" s="25">
        <v>9</v>
      </c>
      <c r="B51" s="32" t="s">
        <v>115</v>
      </c>
      <c r="C51" s="26" t="s">
        <v>10</v>
      </c>
      <c r="D51" s="26">
        <f>D32</f>
        <v>4.1587199999999998</v>
      </c>
      <c r="E51" s="26"/>
      <c r="F51" s="12"/>
    </row>
    <row r="52" spans="1:6" x14ac:dyDescent="0.25">
      <c r="A52" s="25"/>
      <c r="B52" s="32"/>
      <c r="C52" s="26"/>
      <c r="D52" s="26"/>
      <c r="E52" s="26"/>
      <c r="F52" s="12"/>
    </row>
    <row r="53" spans="1:6" ht="15" customHeight="1" x14ac:dyDescent="0.25">
      <c r="A53" s="25"/>
      <c r="B53" s="31" t="s">
        <v>110</v>
      </c>
      <c r="C53" s="26"/>
      <c r="D53" s="26"/>
      <c r="E53" s="26"/>
      <c r="F53" s="12"/>
    </row>
    <row r="54" spans="1:6" ht="15" customHeight="1" x14ac:dyDescent="0.25">
      <c r="A54" s="25"/>
      <c r="B54" s="32"/>
      <c r="C54" s="26"/>
      <c r="D54" s="26"/>
      <c r="E54" s="26"/>
      <c r="F54" s="12"/>
    </row>
    <row r="55" spans="1:6" ht="15" customHeight="1" x14ac:dyDescent="0.25">
      <c r="A55" s="25"/>
      <c r="B55" s="31" t="s">
        <v>111</v>
      </c>
      <c r="C55" s="26"/>
      <c r="D55" s="26"/>
      <c r="E55" s="26"/>
      <c r="F55" s="12"/>
    </row>
    <row r="56" spans="1:6" x14ac:dyDescent="0.25">
      <c r="A56" s="25"/>
      <c r="B56" s="31" t="s">
        <v>112</v>
      </c>
      <c r="C56" s="26"/>
      <c r="D56" s="26"/>
      <c r="E56" s="26"/>
      <c r="F56" s="12"/>
    </row>
    <row r="57" spans="1:6" x14ac:dyDescent="0.25">
      <c r="A57" s="25"/>
      <c r="B57" s="31" t="s">
        <v>113</v>
      </c>
      <c r="C57" s="26"/>
      <c r="D57" s="26"/>
      <c r="E57" s="26"/>
      <c r="F57" s="12"/>
    </row>
    <row r="58" spans="1:6" x14ac:dyDescent="0.25">
      <c r="A58" s="25"/>
      <c r="B58" s="31"/>
      <c r="C58" s="26"/>
      <c r="D58" s="26"/>
      <c r="E58" s="26"/>
      <c r="F58" s="12"/>
    </row>
    <row r="59" spans="1:6" x14ac:dyDescent="0.25">
      <c r="A59" s="25">
        <v>10</v>
      </c>
      <c r="B59" s="33" t="s">
        <v>100</v>
      </c>
      <c r="C59" s="26" t="s">
        <v>10</v>
      </c>
      <c r="D59" s="26">
        <f>D36</f>
        <v>168</v>
      </c>
      <c r="E59" s="26"/>
      <c r="F59" s="12"/>
    </row>
    <row r="60" spans="1:6" x14ac:dyDescent="0.25">
      <c r="A60" s="25"/>
      <c r="B60" s="32"/>
      <c r="C60" s="26"/>
      <c r="D60" s="26"/>
      <c r="E60" s="26"/>
      <c r="F60" s="12"/>
    </row>
    <row r="61" spans="1:6" s="8" customFormat="1" x14ac:dyDescent="0.25">
      <c r="A61" s="34">
        <v>11</v>
      </c>
      <c r="B61" s="35" t="s">
        <v>102</v>
      </c>
      <c r="C61" s="36" t="s">
        <v>10</v>
      </c>
      <c r="D61" s="36">
        <f>D38</f>
        <v>108</v>
      </c>
      <c r="E61" s="36"/>
      <c r="F61" s="13"/>
    </row>
    <row r="62" spans="1:6" s="8" customFormat="1" x14ac:dyDescent="0.25">
      <c r="A62" s="34"/>
      <c r="B62" s="35"/>
      <c r="C62" s="36"/>
      <c r="D62" s="36"/>
      <c r="E62" s="36"/>
      <c r="F62" s="13"/>
    </row>
    <row r="63" spans="1:6" s="8" customFormat="1" x14ac:dyDescent="0.25">
      <c r="A63" s="9">
        <v>12</v>
      </c>
      <c r="B63" s="35" t="s">
        <v>117</v>
      </c>
      <c r="C63" s="10" t="s">
        <v>10</v>
      </c>
      <c r="D63" s="10">
        <f>D40</f>
        <v>12</v>
      </c>
      <c r="E63" s="10"/>
      <c r="F63" s="13"/>
    </row>
    <row r="64" spans="1:6" s="8" customFormat="1" x14ac:dyDescent="0.25">
      <c r="A64" s="9"/>
      <c r="B64" s="35" t="s">
        <v>114</v>
      </c>
      <c r="C64" s="9"/>
      <c r="D64" s="10"/>
      <c r="E64" s="10"/>
      <c r="F64" s="13"/>
    </row>
    <row r="65" spans="1:6" s="8" customFormat="1" x14ac:dyDescent="0.25">
      <c r="A65" s="9"/>
      <c r="B65" s="9"/>
      <c r="C65" s="9"/>
      <c r="D65" s="10"/>
      <c r="E65" s="10"/>
      <c r="F65" s="13"/>
    </row>
    <row r="66" spans="1:6" s="8" customFormat="1" x14ac:dyDescent="0.25">
      <c r="A66" s="9"/>
      <c r="B66" s="18" t="s">
        <v>118</v>
      </c>
      <c r="C66" s="9"/>
      <c r="D66" s="10"/>
      <c r="E66" s="10"/>
      <c r="F66" s="13"/>
    </row>
    <row r="67" spans="1:6" s="8" customFormat="1" x14ac:dyDescent="0.25">
      <c r="A67" s="9"/>
      <c r="B67" s="18"/>
      <c r="C67" s="9"/>
      <c r="D67" s="10"/>
      <c r="E67" s="10"/>
      <c r="F67" s="13"/>
    </row>
    <row r="68" spans="1:6" s="8" customFormat="1" x14ac:dyDescent="0.25">
      <c r="A68" s="9"/>
      <c r="B68" s="18" t="s">
        <v>121</v>
      </c>
      <c r="C68" s="9"/>
      <c r="D68" s="10"/>
      <c r="E68" s="10"/>
      <c r="F68" s="13"/>
    </row>
    <row r="69" spans="1:6" s="8" customFormat="1" x14ac:dyDescent="0.25">
      <c r="A69" s="9"/>
      <c r="B69" s="9"/>
      <c r="C69" s="9"/>
      <c r="D69" s="10"/>
      <c r="E69" s="10"/>
      <c r="F69" s="13"/>
    </row>
    <row r="70" spans="1:6" s="8" customFormat="1" x14ac:dyDescent="0.25">
      <c r="A70" s="9">
        <v>13</v>
      </c>
      <c r="B70" s="9" t="s">
        <v>119</v>
      </c>
      <c r="C70" s="9" t="s">
        <v>13</v>
      </c>
      <c r="D70" s="10">
        <v>1</v>
      </c>
      <c r="E70" s="10"/>
      <c r="F70" s="15"/>
    </row>
    <row r="71" spans="1:6" x14ac:dyDescent="0.25">
      <c r="A71" s="16"/>
      <c r="B71" s="16"/>
      <c r="C71" s="16"/>
      <c r="D71" s="17"/>
      <c r="E71" s="10"/>
      <c r="F71" s="15"/>
    </row>
    <row r="72" spans="1:6" x14ac:dyDescent="0.25">
      <c r="A72" s="16">
        <v>14</v>
      </c>
      <c r="B72" s="16" t="s">
        <v>120</v>
      </c>
      <c r="C72" s="16" t="s">
        <v>13</v>
      </c>
      <c r="D72" s="17">
        <v>1</v>
      </c>
      <c r="E72" s="10"/>
      <c r="F72" s="15"/>
    </row>
    <row r="73" spans="1:6" x14ac:dyDescent="0.25">
      <c r="A73" s="16"/>
      <c r="B73" s="16"/>
      <c r="C73" s="16"/>
      <c r="D73" s="17"/>
      <c r="E73" s="10"/>
      <c r="F73" s="15"/>
    </row>
    <row r="74" spans="1:6" x14ac:dyDescent="0.25">
      <c r="A74" s="16">
        <v>15</v>
      </c>
      <c r="B74" s="16" t="s">
        <v>122</v>
      </c>
      <c r="C74" s="16" t="s">
        <v>13</v>
      </c>
      <c r="D74" s="17">
        <v>1</v>
      </c>
      <c r="E74" s="10"/>
      <c r="F74" s="15"/>
    </row>
    <row r="75" spans="1:6" x14ac:dyDescent="0.25">
      <c r="A75" s="16"/>
      <c r="B75" s="16"/>
      <c r="C75" s="16"/>
      <c r="D75" s="17"/>
      <c r="E75" s="10"/>
      <c r="F75" s="15"/>
    </row>
    <row r="76" spans="1:6" x14ac:dyDescent="0.25">
      <c r="A76" s="16">
        <v>16</v>
      </c>
      <c r="B76" s="16" t="s">
        <v>123</v>
      </c>
      <c r="C76" s="16" t="s">
        <v>13</v>
      </c>
      <c r="D76" s="17">
        <v>1</v>
      </c>
      <c r="E76" s="10"/>
      <c r="F76" s="15"/>
    </row>
    <row r="77" spans="1:6" x14ac:dyDescent="0.25">
      <c r="A77" s="16"/>
      <c r="B77" s="16"/>
      <c r="C77" s="16"/>
      <c r="D77" s="17"/>
      <c r="E77" s="17"/>
      <c r="F77" s="12"/>
    </row>
    <row r="78" spans="1:6" x14ac:dyDescent="0.25">
      <c r="A78" s="16"/>
      <c r="B78" s="16"/>
      <c r="C78" s="16"/>
      <c r="D78" s="17"/>
      <c r="E78" s="17"/>
      <c r="F78" s="12"/>
    </row>
    <row r="79" spans="1:6" ht="17.25" thickBot="1" x14ac:dyDescent="0.3">
      <c r="A79" s="49"/>
      <c r="B79" s="49" t="s">
        <v>128</v>
      </c>
      <c r="C79" s="49"/>
      <c r="D79" s="50"/>
      <c r="E79" s="50"/>
      <c r="F79" s="51"/>
    </row>
  </sheetData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0"/>
  <sheetViews>
    <sheetView view="pageBreakPreview" zoomScale="60" zoomScaleNormal="80" workbookViewId="0">
      <selection activeCell="J15" sqref="J15"/>
    </sheetView>
  </sheetViews>
  <sheetFormatPr defaultColWidth="8.74609375" defaultRowHeight="16.5" x14ac:dyDescent="0.25"/>
  <cols>
    <col min="1" max="1" width="8.74609375" style="2"/>
    <col min="2" max="2" width="65.1953125" style="2" bestFit="1" customWidth="1"/>
    <col min="3" max="3" width="8.74609375" style="2"/>
    <col min="4" max="5" width="8.74609375" style="22"/>
    <col min="6" max="6" width="16.03515625" style="48" bestFit="1" customWidth="1"/>
    <col min="7" max="16384" width="8.74609375" style="2"/>
  </cols>
  <sheetData>
    <row r="1" spans="1:6" x14ac:dyDescent="0.25">
      <c r="A1" s="104"/>
      <c r="B1" s="105"/>
      <c r="C1" s="105"/>
      <c r="D1" s="68"/>
      <c r="E1" s="68"/>
      <c r="F1" s="106"/>
    </row>
    <row r="2" spans="1:6" x14ac:dyDescent="0.25">
      <c r="A2" s="71" t="s">
        <v>124</v>
      </c>
      <c r="B2" s="107"/>
      <c r="C2" s="107"/>
      <c r="D2" s="74"/>
      <c r="E2" s="74"/>
      <c r="F2" s="108"/>
    </row>
    <row r="3" spans="1:6" x14ac:dyDescent="0.25">
      <c r="A3" s="71" t="s">
        <v>125</v>
      </c>
      <c r="B3" s="107"/>
      <c r="C3" s="107"/>
      <c r="D3" s="74"/>
      <c r="E3" s="74"/>
      <c r="F3" s="108"/>
    </row>
    <row r="4" spans="1:6" x14ac:dyDescent="0.25">
      <c r="A4" s="71" t="s">
        <v>157</v>
      </c>
      <c r="B4" s="107"/>
      <c r="C4" s="107"/>
      <c r="D4" s="74"/>
      <c r="E4" s="74"/>
      <c r="F4" s="108"/>
    </row>
    <row r="5" spans="1:6" x14ac:dyDescent="0.25">
      <c r="A5" s="71" t="s">
        <v>127</v>
      </c>
      <c r="B5" s="107"/>
      <c r="C5" s="107"/>
      <c r="D5" s="74"/>
      <c r="E5" s="74"/>
      <c r="F5" s="108"/>
    </row>
    <row r="6" spans="1:6" ht="17.25" thickBot="1" x14ac:dyDescent="0.3">
      <c r="A6" s="109"/>
      <c r="B6" s="110"/>
      <c r="C6" s="110"/>
      <c r="D6" s="80"/>
      <c r="E6" s="80"/>
      <c r="F6" s="111"/>
    </row>
    <row r="7" spans="1:6" s="55" customFormat="1" ht="17.25" thickBot="1" x14ac:dyDescent="0.3">
      <c r="A7" s="83" t="s">
        <v>87</v>
      </c>
      <c r="B7" s="85" t="s">
        <v>88</v>
      </c>
      <c r="C7" s="85" t="s">
        <v>89</v>
      </c>
      <c r="D7" s="86" t="s">
        <v>131</v>
      </c>
      <c r="E7" s="86" t="s">
        <v>90</v>
      </c>
      <c r="F7" s="112" t="s">
        <v>130</v>
      </c>
    </row>
    <row r="8" spans="1:6" x14ac:dyDescent="0.25">
      <c r="A8" s="19"/>
      <c r="B8" s="4"/>
      <c r="C8" s="19"/>
      <c r="D8" s="23"/>
      <c r="E8" s="23"/>
      <c r="F8" s="60"/>
    </row>
    <row r="9" spans="1:6" x14ac:dyDescent="0.25">
      <c r="A9" s="4"/>
      <c r="B9" s="4" t="s">
        <v>0</v>
      </c>
      <c r="C9" s="19"/>
      <c r="D9" s="23"/>
      <c r="E9" s="23"/>
      <c r="F9" s="60"/>
    </row>
    <row r="10" spans="1:6" x14ac:dyDescent="0.25">
      <c r="A10" s="19"/>
      <c r="B10" s="20"/>
      <c r="C10" s="19"/>
      <c r="D10" s="23"/>
      <c r="E10" s="23"/>
      <c r="F10" s="60"/>
    </row>
    <row r="11" spans="1:6" x14ac:dyDescent="0.25">
      <c r="A11" s="19">
        <v>1</v>
      </c>
      <c r="B11" s="20" t="s">
        <v>1</v>
      </c>
      <c r="C11" s="19" t="s">
        <v>2</v>
      </c>
      <c r="D11" s="37">
        <f>(155*15*0.43)*1.1</f>
        <v>1099.7250000000001</v>
      </c>
      <c r="E11" s="23"/>
      <c r="F11" s="60"/>
    </row>
    <row r="12" spans="1:6" x14ac:dyDescent="0.25">
      <c r="B12" s="20"/>
      <c r="C12" s="19"/>
      <c r="D12" s="23"/>
      <c r="E12" s="23"/>
      <c r="F12" s="60"/>
    </row>
    <row r="13" spans="1:6" x14ac:dyDescent="0.25">
      <c r="A13" s="19">
        <v>2</v>
      </c>
      <c r="B13" s="20" t="s">
        <v>3</v>
      </c>
      <c r="C13" s="19" t="s">
        <v>2</v>
      </c>
      <c r="D13" s="37">
        <f>D11</f>
        <v>1099.7250000000001</v>
      </c>
      <c r="E13" s="23"/>
      <c r="F13" s="60"/>
    </row>
    <row r="14" spans="1:6" x14ac:dyDescent="0.25">
      <c r="A14" s="19"/>
      <c r="B14" s="20" t="s">
        <v>29</v>
      </c>
      <c r="C14" s="19"/>
      <c r="D14" s="23"/>
      <c r="E14" s="23"/>
      <c r="F14" s="60"/>
    </row>
    <row r="15" spans="1:6" x14ac:dyDescent="0.25">
      <c r="A15" s="19"/>
      <c r="B15" s="20" t="s">
        <v>30</v>
      </c>
      <c r="C15" s="19"/>
      <c r="D15" s="23"/>
      <c r="E15" s="23"/>
      <c r="F15" s="60"/>
    </row>
    <row r="16" spans="1:6" x14ac:dyDescent="0.25">
      <c r="A16" s="19"/>
      <c r="B16" s="20"/>
      <c r="C16" s="19"/>
      <c r="D16" s="23"/>
      <c r="E16" s="23"/>
      <c r="F16" s="60"/>
    </row>
    <row r="17" spans="1:6" x14ac:dyDescent="0.25">
      <c r="A17" s="19">
        <v>3</v>
      </c>
      <c r="B17" s="20" t="s">
        <v>4</v>
      </c>
      <c r="C17" s="19" t="s">
        <v>2</v>
      </c>
      <c r="D17" s="37">
        <f>D11*0.05</f>
        <v>54.986250000000013</v>
      </c>
      <c r="E17" s="23"/>
      <c r="F17" s="60"/>
    </row>
    <row r="18" spans="1:6" x14ac:dyDescent="0.25">
      <c r="A18" s="19"/>
      <c r="B18" s="20" t="s">
        <v>5</v>
      </c>
      <c r="C18" s="19"/>
      <c r="D18" s="23"/>
      <c r="E18" s="23"/>
      <c r="F18" s="60"/>
    </row>
    <row r="19" spans="1:6" x14ac:dyDescent="0.25">
      <c r="A19" s="19"/>
      <c r="B19" s="20"/>
      <c r="C19" s="19"/>
      <c r="D19" s="23"/>
      <c r="E19" s="23"/>
      <c r="F19" s="60"/>
    </row>
    <row r="20" spans="1:6" x14ac:dyDescent="0.25">
      <c r="A20" s="19">
        <v>4</v>
      </c>
      <c r="B20" s="20" t="s">
        <v>4</v>
      </c>
      <c r="C20" s="19" t="s">
        <v>2</v>
      </c>
      <c r="D20" s="37">
        <f>D11*0.03</f>
        <v>32.991750000000003</v>
      </c>
      <c r="E20" s="23"/>
      <c r="F20" s="60"/>
    </row>
    <row r="21" spans="1:6" x14ac:dyDescent="0.25">
      <c r="A21" s="19"/>
      <c r="B21" s="20" t="s">
        <v>6</v>
      </c>
      <c r="C21" s="19"/>
      <c r="D21" s="23"/>
      <c r="E21" s="23"/>
      <c r="F21" s="60"/>
    </row>
    <row r="22" spans="1:6" x14ac:dyDescent="0.25">
      <c r="A22" s="19"/>
      <c r="B22" s="20"/>
      <c r="C22" s="19"/>
      <c r="D22" s="23"/>
      <c r="E22" s="23"/>
      <c r="F22" s="60"/>
    </row>
    <row r="23" spans="1:6" x14ac:dyDescent="0.25">
      <c r="A23" s="19">
        <v>5</v>
      </c>
      <c r="B23" s="20" t="s">
        <v>7</v>
      </c>
      <c r="C23" s="19" t="s">
        <v>8</v>
      </c>
      <c r="D23" s="23">
        <v>1</v>
      </c>
      <c r="E23" s="23"/>
      <c r="F23" s="60"/>
    </row>
    <row r="24" spans="1:6" x14ac:dyDescent="0.25">
      <c r="A24" s="19"/>
      <c r="B24" s="20" t="s">
        <v>9</v>
      </c>
      <c r="C24" s="19"/>
      <c r="D24" s="23"/>
      <c r="E24" s="23"/>
      <c r="F24" s="60"/>
    </row>
    <row r="25" spans="1:6" x14ac:dyDescent="0.25">
      <c r="A25" s="19"/>
      <c r="B25" s="20"/>
      <c r="C25" s="19"/>
      <c r="D25" s="23"/>
      <c r="E25" s="23"/>
      <c r="F25" s="60"/>
    </row>
    <row r="26" spans="1:6" x14ac:dyDescent="0.25">
      <c r="A26" s="19"/>
      <c r="B26" s="63" t="s">
        <v>141</v>
      </c>
      <c r="C26" s="19"/>
      <c r="D26" s="23"/>
      <c r="E26" s="23"/>
      <c r="F26" s="60"/>
    </row>
    <row r="27" spans="1:6" x14ac:dyDescent="0.25">
      <c r="A27" s="19"/>
      <c r="B27" s="64"/>
      <c r="C27" s="19"/>
      <c r="D27" s="23"/>
      <c r="E27" s="23"/>
      <c r="F27" s="60"/>
    </row>
    <row r="28" spans="1:6" x14ac:dyDescent="0.25">
      <c r="A28" s="19">
        <v>6</v>
      </c>
      <c r="B28" s="64" t="s">
        <v>142</v>
      </c>
      <c r="C28" s="19" t="s">
        <v>10</v>
      </c>
      <c r="D28" s="23">
        <f>D38</f>
        <v>2557.5</v>
      </c>
      <c r="E28" s="23"/>
      <c r="F28" s="60"/>
    </row>
    <row r="29" spans="1:6" x14ac:dyDescent="0.25">
      <c r="A29" s="19"/>
      <c r="B29" s="64" t="s">
        <v>143</v>
      </c>
      <c r="C29" s="19"/>
      <c r="D29" s="23"/>
      <c r="E29" s="23"/>
      <c r="F29" s="60"/>
    </row>
    <row r="30" spans="1:6" x14ac:dyDescent="0.25">
      <c r="A30" s="19"/>
      <c r="B30" s="64" t="s">
        <v>144</v>
      </c>
      <c r="C30" s="19"/>
      <c r="D30" s="23"/>
      <c r="E30" s="23"/>
      <c r="F30" s="60"/>
    </row>
    <row r="31" spans="1:6" x14ac:dyDescent="0.25">
      <c r="A31" s="19"/>
      <c r="B31" s="64"/>
      <c r="C31" s="19"/>
      <c r="D31" s="23"/>
      <c r="E31" s="23"/>
      <c r="F31" s="60"/>
    </row>
    <row r="32" spans="1:6" x14ac:dyDescent="0.25">
      <c r="A32" s="19"/>
      <c r="B32" s="63" t="s">
        <v>145</v>
      </c>
      <c r="C32" s="19"/>
      <c r="D32" s="23"/>
      <c r="E32" s="23"/>
      <c r="F32" s="60"/>
    </row>
    <row r="33" spans="1:6" x14ac:dyDescent="0.25">
      <c r="A33" s="19"/>
      <c r="B33" s="64"/>
      <c r="C33" s="19"/>
      <c r="D33" s="23"/>
      <c r="E33" s="23"/>
      <c r="F33" s="60"/>
    </row>
    <row r="34" spans="1:6" x14ac:dyDescent="0.25">
      <c r="A34" s="19">
        <v>7</v>
      </c>
      <c r="B34" s="64" t="s">
        <v>146</v>
      </c>
      <c r="C34" s="19" t="s">
        <v>10</v>
      </c>
      <c r="D34" s="23">
        <f>D28</f>
        <v>2557.5</v>
      </c>
      <c r="E34" s="23"/>
      <c r="F34" s="60"/>
    </row>
    <row r="35" spans="1:6" x14ac:dyDescent="0.25">
      <c r="A35" s="19"/>
      <c r="B35" s="64"/>
      <c r="C35" s="19"/>
      <c r="D35" s="23"/>
      <c r="E35" s="23"/>
      <c r="F35" s="60"/>
    </row>
    <row r="36" spans="1:6" x14ac:dyDescent="0.25">
      <c r="A36" s="19"/>
      <c r="B36" s="4" t="s">
        <v>33</v>
      </c>
      <c r="C36" s="19"/>
      <c r="D36" s="23"/>
      <c r="E36" s="23"/>
      <c r="F36" s="60"/>
    </row>
    <row r="37" spans="1:6" x14ac:dyDescent="0.25">
      <c r="A37" s="19"/>
      <c r="B37" s="20"/>
      <c r="C37" s="19"/>
      <c r="D37" s="23"/>
      <c r="E37" s="23"/>
      <c r="F37" s="60"/>
    </row>
    <row r="38" spans="1:6" x14ac:dyDescent="0.25">
      <c r="A38" s="19">
        <v>6</v>
      </c>
      <c r="B38" s="20" t="s">
        <v>34</v>
      </c>
      <c r="C38" s="19" t="s">
        <v>10</v>
      </c>
      <c r="D38" s="23">
        <f>(155*15)*1.1</f>
        <v>2557.5</v>
      </c>
      <c r="E38" s="23"/>
      <c r="F38" s="60"/>
    </row>
    <row r="39" spans="1:6" x14ac:dyDescent="0.25">
      <c r="A39" s="19"/>
      <c r="B39" s="20"/>
      <c r="C39" s="19"/>
      <c r="D39" s="23"/>
      <c r="E39" s="23"/>
      <c r="F39" s="60"/>
    </row>
    <row r="40" spans="1:6" x14ac:dyDescent="0.25">
      <c r="A40" s="21"/>
      <c r="B40" s="4" t="s">
        <v>38</v>
      </c>
      <c r="C40" s="21"/>
      <c r="D40" s="24"/>
      <c r="E40" s="24"/>
      <c r="F40" s="60"/>
    </row>
    <row r="41" spans="1:6" x14ac:dyDescent="0.25">
      <c r="A41" s="21"/>
      <c r="B41" s="4" t="s">
        <v>35</v>
      </c>
      <c r="C41" s="21"/>
      <c r="D41" s="24"/>
      <c r="E41" s="24"/>
      <c r="F41" s="60"/>
    </row>
    <row r="42" spans="1:6" x14ac:dyDescent="0.25">
      <c r="A42" s="19"/>
      <c r="B42" s="20"/>
      <c r="C42" s="19"/>
      <c r="D42" s="23"/>
      <c r="E42" s="23"/>
      <c r="F42" s="60"/>
    </row>
    <row r="43" spans="1:6" x14ac:dyDescent="0.25">
      <c r="A43" s="19">
        <v>7</v>
      </c>
      <c r="B43" s="20" t="s">
        <v>36</v>
      </c>
      <c r="C43" s="19" t="s">
        <v>2</v>
      </c>
      <c r="D43" s="37">
        <f>(155*15*0.15)*1.1</f>
        <v>383.62500000000006</v>
      </c>
      <c r="E43" s="23"/>
      <c r="F43" s="60"/>
    </row>
    <row r="44" spans="1:6" x14ac:dyDescent="0.25">
      <c r="A44" s="19"/>
      <c r="B44" s="20" t="s">
        <v>37</v>
      </c>
      <c r="C44" s="19"/>
      <c r="D44" s="23"/>
      <c r="E44" s="23"/>
      <c r="F44" s="60"/>
    </row>
    <row r="45" spans="1:6" x14ac:dyDescent="0.25">
      <c r="A45" s="19"/>
      <c r="B45" s="20"/>
      <c r="C45" s="19"/>
      <c r="D45" s="23"/>
      <c r="E45" s="23"/>
      <c r="F45" s="60"/>
    </row>
    <row r="46" spans="1:6" x14ac:dyDescent="0.25">
      <c r="A46" s="19">
        <v>8</v>
      </c>
      <c r="B46" s="20" t="s">
        <v>11</v>
      </c>
      <c r="C46" s="19" t="s">
        <v>10</v>
      </c>
      <c r="D46" s="23">
        <f>D38</f>
        <v>2557.5</v>
      </c>
      <c r="E46" s="23"/>
      <c r="F46" s="60"/>
    </row>
    <row r="47" spans="1:6" x14ac:dyDescent="0.25">
      <c r="A47" s="19"/>
      <c r="B47" s="20" t="s">
        <v>31</v>
      </c>
      <c r="C47" s="19"/>
      <c r="D47" s="23"/>
      <c r="E47" s="23"/>
      <c r="F47" s="60"/>
    </row>
    <row r="48" spans="1:6" x14ac:dyDescent="0.25">
      <c r="A48" s="19"/>
      <c r="B48" s="20" t="s">
        <v>32</v>
      </c>
      <c r="C48" s="19"/>
      <c r="D48" s="23"/>
      <c r="E48" s="23"/>
      <c r="F48" s="60"/>
    </row>
    <row r="49" spans="1:6" x14ac:dyDescent="0.25">
      <c r="A49" s="19"/>
      <c r="B49" s="20"/>
      <c r="C49" s="19"/>
      <c r="D49" s="23"/>
      <c r="E49" s="23"/>
      <c r="F49" s="60"/>
    </row>
    <row r="50" spans="1:6" x14ac:dyDescent="0.25">
      <c r="A50" s="19">
        <v>9</v>
      </c>
      <c r="B50" s="20" t="s">
        <v>12</v>
      </c>
      <c r="C50" s="19" t="s">
        <v>13</v>
      </c>
      <c r="D50" s="23">
        <v>9</v>
      </c>
      <c r="E50" s="23"/>
      <c r="F50" s="60"/>
    </row>
    <row r="51" spans="1:6" x14ac:dyDescent="0.25">
      <c r="A51" s="19"/>
      <c r="B51" s="20" t="s">
        <v>14</v>
      </c>
      <c r="C51" s="19"/>
      <c r="D51" s="23"/>
      <c r="E51" s="23"/>
      <c r="F51" s="60"/>
    </row>
    <row r="52" spans="1:6" x14ac:dyDescent="0.25">
      <c r="A52" s="19"/>
      <c r="B52" s="20"/>
      <c r="C52" s="19"/>
      <c r="D52" s="23"/>
      <c r="E52" s="23"/>
      <c r="F52" s="60"/>
    </row>
    <row r="53" spans="1:6" x14ac:dyDescent="0.25">
      <c r="A53" s="19"/>
      <c r="B53" s="4" t="s">
        <v>15</v>
      </c>
      <c r="C53" s="19"/>
      <c r="D53" s="23"/>
      <c r="E53" s="23"/>
      <c r="F53" s="60"/>
    </row>
    <row r="54" spans="1:6" x14ac:dyDescent="0.25">
      <c r="A54" s="19"/>
      <c r="B54" s="20"/>
      <c r="C54" s="19"/>
      <c r="D54" s="23"/>
      <c r="E54" s="23"/>
      <c r="F54" s="60"/>
    </row>
    <row r="55" spans="1:6" x14ac:dyDescent="0.25">
      <c r="A55" s="19">
        <v>10</v>
      </c>
      <c r="B55" s="20" t="s">
        <v>16</v>
      </c>
      <c r="C55" s="19" t="s">
        <v>10</v>
      </c>
      <c r="D55" s="23">
        <f>D38</f>
        <v>2557.5</v>
      </c>
      <c r="E55" s="23"/>
      <c r="F55" s="60"/>
    </row>
    <row r="56" spans="1:6" x14ac:dyDescent="0.25">
      <c r="A56" s="19"/>
      <c r="B56" s="20" t="s">
        <v>17</v>
      </c>
      <c r="C56" s="19"/>
      <c r="D56" s="23"/>
      <c r="E56" s="23"/>
      <c r="F56" s="60"/>
    </row>
    <row r="57" spans="1:6" x14ac:dyDescent="0.25">
      <c r="A57" s="19"/>
      <c r="B57" s="20" t="s">
        <v>18</v>
      </c>
      <c r="C57" s="19"/>
      <c r="D57" s="23"/>
      <c r="E57" s="23"/>
      <c r="F57" s="60"/>
    </row>
    <row r="58" spans="1:6" x14ac:dyDescent="0.25">
      <c r="A58" s="19"/>
      <c r="B58" s="20"/>
      <c r="C58" s="19"/>
      <c r="D58" s="23"/>
      <c r="E58" s="23"/>
      <c r="F58" s="60"/>
    </row>
    <row r="59" spans="1:6" x14ac:dyDescent="0.25">
      <c r="A59" s="19">
        <v>11</v>
      </c>
      <c r="B59" s="5" t="s">
        <v>40</v>
      </c>
      <c r="C59" s="19" t="s">
        <v>19</v>
      </c>
      <c r="D59" s="23">
        <v>200</v>
      </c>
      <c r="E59" s="23"/>
      <c r="F59" s="60"/>
    </row>
    <row r="60" spans="1:6" x14ac:dyDescent="0.25">
      <c r="A60" s="19"/>
      <c r="B60" s="20" t="s">
        <v>41</v>
      </c>
      <c r="C60" s="19"/>
      <c r="D60" s="23"/>
      <c r="E60" s="23"/>
      <c r="F60" s="60"/>
    </row>
    <row r="61" spans="1:6" x14ac:dyDescent="0.25">
      <c r="A61" s="19"/>
      <c r="B61" s="20" t="s">
        <v>39</v>
      </c>
      <c r="C61" s="19"/>
      <c r="D61" s="23"/>
      <c r="E61" s="23"/>
      <c r="F61" s="60"/>
    </row>
    <row r="62" spans="1:6" x14ac:dyDescent="0.25">
      <c r="A62" s="19"/>
      <c r="B62" s="20"/>
      <c r="C62" s="19"/>
      <c r="D62" s="23"/>
      <c r="E62" s="23"/>
      <c r="F62" s="60"/>
    </row>
    <row r="63" spans="1:6" x14ac:dyDescent="0.25">
      <c r="A63" s="19"/>
      <c r="B63" s="6" t="s">
        <v>43</v>
      </c>
      <c r="C63" s="19"/>
      <c r="D63" s="23"/>
      <c r="E63" s="23"/>
      <c r="F63" s="60"/>
    </row>
    <row r="64" spans="1:6" x14ac:dyDescent="0.25">
      <c r="A64" s="19"/>
      <c r="B64" s="6"/>
      <c r="C64" s="19"/>
      <c r="D64" s="23"/>
      <c r="E64" s="23"/>
      <c r="F64" s="60"/>
    </row>
    <row r="65" spans="1:6" x14ac:dyDescent="0.25">
      <c r="A65" s="19">
        <v>12</v>
      </c>
      <c r="B65" s="7" t="s">
        <v>42</v>
      </c>
      <c r="C65" s="19" t="s">
        <v>2</v>
      </c>
      <c r="D65" s="23">
        <f>155*0.3*0.5</f>
        <v>23.25</v>
      </c>
      <c r="E65" s="23"/>
      <c r="F65" s="60"/>
    </row>
    <row r="66" spans="1:6" x14ac:dyDescent="0.25">
      <c r="A66" s="19"/>
      <c r="B66" s="6"/>
      <c r="C66" s="19"/>
      <c r="D66" s="23"/>
      <c r="E66" s="23"/>
      <c r="F66" s="60"/>
    </row>
    <row r="67" spans="1:6" x14ac:dyDescent="0.25">
      <c r="A67" s="19"/>
      <c r="B67" s="4" t="s">
        <v>20</v>
      </c>
      <c r="C67" s="19"/>
      <c r="D67" s="23"/>
      <c r="E67" s="23"/>
      <c r="F67" s="60"/>
    </row>
    <row r="68" spans="1:6" x14ac:dyDescent="0.25">
      <c r="A68" s="19"/>
      <c r="B68" s="20"/>
      <c r="C68" s="19"/>
      <c r="D68" s="23"/>
      <c r="E68" s="23"/>
      <c r="F68" s="60"/>
    </row>
    <row r="69" spans="1:6" x14ac:dyDescent="0.25">
      <c r="A69" s="19">
        <v>13</v>
      </c>
      <c r="B69" s="20" t="s">
        <v>21</v>
      </c>
      <c r="C69" s="19" t="s">
        <v>13</v>
      </c>
      <c r="D69" s="23">
        <v>1</v>
      </c>
      <c r="E69" s="23"/>
      <c r="F69" s="60"/>
    </row>
    <row r="70" spans="1:6" x14ac:dyDescent="0.25">
      <c r="A70" s="19"/>
      <c r="B70" s="20" t="s">
        <v>22</v>
      </c>
      <c r="C70" s="19"/>
      <c r="D70" s="23"/>
      <c r="E70" s="23"/>
      <c r="F70" s="60"/>
    </row>
    <row r="71" spans="1:6" x14ac:dyDescent="0.25">
      <c r="A71" s="19"/>
      <c r="B71" s="20" t="s">
        <v>23</v>
      </c>
      <c r="C71" s="19"/>
      <c r="D71" s="23"/>
      <c r="E71" s="23"/>
      <c r="F71" s="60"/>
    </row>
    <row r="72" spans="1:6" x14ac:dyDescent="0.25">
      <c r="A72" s="19"/>
      <c r="B72" s="20"/>
      <c r="C72" s="19"/>
      <c r="D72" s="23"/>
      <c r="E72" s="23"/>
      <c r="F72" s="60"/>
    </row>
    <row r="73" spans="1:6" x14ac:dyDescent="0.25">
      <c r="A73" s="19"/>
      <c r="B73" s="4" t="s">
        <v>24</v>
      </c>
      <c r="C73" s="19"/>
      <c r="D73" s="23"/>
      <c r="E73" s="23"/>
      <c r="F73" s="60"/>
    </row>
    <row r="74" spans="1:6" x14ac:dyDescent="0.25">
      <c r="A74" s="19"/>
      <c r="B74" s="4"/>
      <c r="C74" s="19"/>
      <c r="D74" s="23"/>
      <c r="E74" s="23"/>
      <c r="F74" s="60"/>
    </row>
    <row r="75" spans="1:6" x14ac:dyDescent="0.25">
      <c r="A75" s="19"/>
      <c r="B75" s="4" t="s">
        <v>25</v>
      </c>
      <c r="C75" s="19"/>
      <c r="D75" s="23"/>
      <c r="E75" s="23"/>
      <c r="F75" s="60"/>
    </row>
    <row r="76" spans="1:6" x14ac:dyDescent="0.25">
      <c r="A76" s="19"/>
      <c r="B76" s="4" t="s">
        <v>26</v>
      </c>
      <c r="C76" s="19"/>
      <c r="D76" s="23"/>
      <c r="E76" s="23"/>
      <c r="F76" s="60"/>
    </row>
    <row r="77" spans="1:6" x14ac:dyDescent="0.25">
      <c r="A77" s="19"/>
      <c r="B77" s="20" t="s">
        <v>27</v>
      </c>
      <c r="C77" s="19"/>
      <c r="D77" s="23"/>
      <c r="E77" s="23"/>
      <c r="F77" s="60"/>
    </row>
    <row r="78" spans="1:6" x14ac:dyDescent="0.25">
      <c r="A78" s="19">
        <v>16</v>
      </c>
      <c r="B78" s="20" t="s">
        <v>28</v>
      </c>
      <c r="C78" s="19" t="s">
        <v>19</v>
      </c>
      <c r="D78" s="23">
        <v>1000</v>
      </c>
      <c r="E78" s="23"/>
      <c r="F78" s="60"/>
    </row>
    <row r="79" spans="1:6" x14ac:dyDescent="0.25">
      <c r="A79" s="52"/>
      <c r="B79" s="52"/>
      <c r="C79" s="52"/>
      <c r="D79" s="44"/>
      <c r="E79" s="44"/>
      <c r="F79" s="43"/>
    </row>
    <row r="80" spans="1:6" ht="17.25" thickBot="1" x14ac:dyDescent="0.3">
      <c r="A80" s="53"/>
      <c r="B80" s="53" t="s">
        <v>128</v>
      </c>
      <c r="C80" s="53"/>
      <c r="D80" s="54"/>
      <c r="E80" s="54"/>
      <c r="F80" s="61"/>
    </row>
  </sheetData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4"/>
  <sheetViews>
    <sheetView view="pageBreakPreview" zoomScale="60" zoomScaleNormal="80" workbookViewId="0">
      <selection activeCell="I22" sqref="I22"/>
    </sheetView>
  </sheetViews>
  <sheetFormatPr defaultColWidth="8.74609375" defaultRowHeight="16.5" x14ac:dyDescent="0.25"/>
  <cols>
    <col min="1" max="1" width="13.953125" style="47" bestFit="1" customWidth="1"/>
    <col min="2" max="2" width="49.88671875" style="46" bestFit="1" customWidth="1"/>
    <col min="3" max="3" width="8.74609375" style="47"/>
    <col min="4" max="4" width="12.6015625" style="22" bestFit="1" customWidth="1"/>
    <col min="5" max="5" width="13.953125" style="48" bestFit="1" customWidth="1"/>
    <col min="6" max="6" width="16.55859375" style="22" bestFit="1" customWidth="1"/>
    <col min="7" max="7" width="8.74609375" style="2"/>
    <col min="8" max="8" width="13.953125" style="2" bestFit="1" customWidth="1"/>
    <col min="9" max="16384" width="8.74609375" style="2"/>
  </cols>
  <sheetData>
    <row r="1" spans="1:6" x14ac:dyDescent="0.25">
      <c r="A1" s="65"/>
      <c r="B1" s="66"/>
      <c r="C1" s="67"/>
      <c r="D1" s="68"/>
      <c r="E1" s="69"/>
      <c r="F1" s="70"/>
    </row>
    <row r="2" spans="1:6" x14ac:dyDescent="0.25">
      <c r="A2" s="71" t="s">
        <v>124</v>
      </c>
      <c r="B2" s="72"/>
      <c r="C2" s="73"/>
      <c r="D2" s="74"/>
      <c r="E2" s="75"/>
      <c r="F2" s="76"/>
    </row>
    <row r="3" spans="1:6" x14ac:dyDescent="0.25">
      <c r="A3" s="71" t="s">
        <v>125</v>
      </c>
      <c r="B3" s="72"/>
      <c r="C3" s="73"/>
      <c r="D3" s="74"/>
      <c r="E3" s="75"/>
      <c r="F3" s="76"/>
    </row>
    <row r="4" spans="1:6" x14ac:dyDescent="0.25">
      <c r="A4" s="71" t="s">
        <v>157</v>
      </c>
      <c r="B4" s="72"/>
      <c r="C4" s="73"/>
      <c r="D4" s="74"/>
      <c r="E4" s="75"/>
      <c r="F4" s="76"/>
    </row>
    <row r="5" spans="1:6" x14ac:dyDescent="0.25">
      <c r="A5" s="71" t="s">
        <v>126</v>
      </c>
      <c r="B5" s="72"/>
      <c r="C5" s="73"/>
      <c r="D5" s="74"/>
      <c r="E5" s="75"/>
      <c r="F5" s="76"/>
    </row>
    <row r="6" spans="1:6" ht="17.25" thickBot="1" x14ac:dyDescent="0.3">
      <c r="A6" s="77"/>
      <c r="B6" s="78"/>
      <c r="C6" s="79"/>
      <c r="D6" s="80"/>
      <c r="E6" s="81"/>
      <c r="F6" s="82"/>
    </row>
    <row r="7" spans="1:6" s="55" customFormat="1" ht="17.25" thickBot="1" x14ac:dyDescent="0.3">
      <c r="A7" s="83" t="s">
        <v>87</v>
      </c>
      <c r="B7" s="84" t="s">
        <v>88</v>
      </c>
      <c r="C7" s="85" t="s">
        <v>89</v>
      </c>
      <c r="D7" s="86" t="s">
        <v>129</v>
      </c>
      <c r="E7" s="87" t="s">
        <v>90</v>
      </c>
      <c r="F7" s="88" t="s">
        <v>130</v>
      </c>
    </row>
    <row r="8" spans="1:6" s="1" customFormat="1" x14ac:dyDescent="0.25">
      <c r="A8" s="21"/>
      <c r="B8" s="38"/>
      <c r="C8" s="21"/>
      <c r="D8" s="39"/>
      <c r="E8" s="40"/>
      <c r="F8" s="39"/>
    </row>
    <row r="9" spans="1:6" x14ac:dyDescent="0.25">
      <c r="A9" s="19"/>
      <c r="B9" s="41" t="s">
        <v>44</v>
      </c>
      <c r="C9" s="19"/>
      <c r="D9" s="23"/>
      <c r="E9" s="43"/>
      <c r="F9" s="44"/>
    </row>
    <row r="10" spans="1:6" x14ac:dyDescent="0.25">
      <c r="A10" s="19"/>
      <c r="B10" s="41"/>
      <c r="C10" s="19"/>
      <c r="D10" s="23"/>
      <c r="E10" s="43"/>
      <c r="F10" s="44"/>
    </row>
    <row r="11" spans="1:6" x14ac:dyDescent="0.25">
      <c r="A11" s="19"/>
      <c r="B11" s="41" t="s">
        <v>45</v>
      </c>
      <c r="C11" s="19"/>
      <c r="D11" s="23"/>
      <c r="E11" s="43"/>
      <c r="F11" s="44"/>
    </row>
    <row r="12" spans="1:6" x14ac:dyDescent="0.25">
      <c r="A12" s="19"/>
      <c r="B12" s="42"/>
      <c r="C12" s="19"/>
      <c r="D12" s="23"/>
      <c r="E12" s="43"/>
      <c r="F12" s="44"/>
    </row>
    <row r="13" spans="1:6" x14ac:dyDescent="0.25">
      <c r="A13" s="19">
        <v>1</v>
      </c>
      <c r="B13" s="42" t="s">
        <v>147</v>
      </c>
      <c r="C13" s="19" t="s">
        <v>2</v>
      </c>
      <c r="D13" s="23">
        <f>(0.5*0.5*0.5)*282</f>
        <v>35.25</v>
      </c>
      <c r="E13" s="43"/>
      <c r="F13" s="62"/>
    </row>
    <row r="14" spans="1:6" x14ac:dyDescent="0.25">
      <c r="A14" s="19"/>
      <c r="B14" s="42"/>
      <c r="C14" s="19"/>
      <c r="D14" s="23"/>
      <c r="E14" s="43"/>
      <c r="F14" s="62"/>
    </row>
    <row r="15" spans="1:6" x14ac:dyDescent="0.25">
      <c r="A15" s="19"/>
      <c r="B15" s="41" t="s">
        <v>46</v>
      </c>
      <c r="C15" s="19"/>
      <c r="D15" s="23"/>
      <c r="E15" s="43"/>
      <c r="F15" s="62"/>
    </row>
    <row r="16" spans="1:6" x14ac:dyDescent="0.25">
      <c r="A16" s="19"/>
      <c r="B16" s="41" t="s">
        <v>47</v>
      </c>
      <c r="C16" s="19"/>
      <c r="D16" s="23"/>
      <c r="E16" s="43"/>
      <c r="F16" s="62"/>
    </row>
    <row r="17" spans="1:6" x14ac:dyDescent="0.25">
      <c r="A17" s="19"/>
      <c r="B17" s="42"/>
      <c r="C17" s="19"/>
      <c r="D17" s="23"/>
      <c r="E17" s="43"/>
      <c r="F17" s="62"/>
    </row>
    <row r="18" spans="1:6" x14ac:dyDescent="0.25">
      <c r="A18" s="19">
        <v>2</v>
      </c>
      <c r="B18" s="42" t="s">
        <v>48</v>
      </c>
      <c r="C18" s="19" t="s">
        <v>2</v>
      </c>
      <c r="D18" s="23">
        <f>D13*0.05</f>
        <v>1.7625000000000002</v>
      </c>
      <c r="E18" s="43"/>
      <c r="F18" s="62"/>
    </row>
    <row r="19" spans="1:6" x14ac:dyDescent="0.25">
      <c r="A19" s="19"/>
      <c r="B19" s="42"/>
      <c r="C19" s="19"/>
      <c r="D19" s="23"/>
      <c r="E19" s="43"/>
      <c r="F19" s="62"/>
    </row>
    <row r="20" spans="1:6" x14ac:dyDescent="0.25">
      <c r="A20" s="19">
        <v>3</v>
      </c>
      <c r="B20" s="42" t="s">
        <v>49</v>
      </c>
      <c r="C20" s="19" t="s">
        <v>2</v>
      </c>
      <c r="D20" s="23">
        <f>D13*0.03</f>
        <v>1.0574999999999999</v>
      </c>
      <c r="E20" s="43"/>
      <c r="F20" s="62"/>
    </row>
    <row r="21" spans="1:6" x14ac:dyDescent="0.25">
      <c r="A21" s="19"/>
      <c r="B21" s="42"/>
      <c r="C21" s="19"/>
      <c r="D21" s="23"/>
      <c r="E21" s="43"/>
      <c r="F21" s="62"/>
    </row>
    <row r="22" spans="1:6" x14ac:dyDescent="0.25">
      <c r="A22" s="19"/>
      <c r="B22" s="41" t="s">
        <v>50</v>
      </c>
      <c r="C22" s="19"/>
      <c r="D22" s="23"/>
      <c r="E22" s="43"/>
      <c r="F22" s="62"/>
    </row>
    <row r="23" spans="1:6" x14ac:dyDescent="0.25">
      <c r="A23" s="19"/>
      <c r="B23" s="42"/>
      <c r="C23" s="19"/>
      <c r="D23" s="23"/>
      <c r="E23" s="43"/>
      <c r="F23" s="62"/>
    </row>
    <row r="24" spans="1:6" ht="27.75" x14ac:dyDescent="0.25">
      <c r="A24" s="19">
        <v>4</v>
      </c>
      <c r="B24" s="42" t="s">
        <v>51</v>
      </c>
      <c r="C24" s="19" t="s">
        <v>2</v>
      </c>
      <c r="D24" s="23">
        <f>D13</f>
        <v>35.25</v>
      </c>
      <c r="E24" s="43"/>
      <c r="F24" s="62"/>
    </row>
    <row r="25" spans="1:6" x14ac:dyDescent="0.25">
      <c r="A25" s="19"/>
      <c r="B25" s="42" t="s">
        <v>52</v>
      </c>
      <c r="C25" s="19"/>
      <c r="D25" s="23"/>
      <c r="E25" s="43"/>
      <c r="F25" s="62"/>
    </row>
    <row r="26" spans="1:6" x14ac:dyDescent="0.25">
      <c r="A26" s="19"/>
      <c r="B26" s="42"/>
      <c r="C26" s="19"/>
      <c r="D26" s="23"/>
      <c r="E26" s="43"/>
      <c r="F26" s="62"/>
    </row>
    <row r="27" spans="1:6" x14ac:dyDescent="0.25">
      <c r="A27" s="19"/>
      <c r="B27" s="41" t="s">
        <v>53</v>
      </c>
      <c r="C27" s="19"/>
      <c r="D27" s="23"/>
      <c r="E27" s="43"/>
      <c r="F27" s="62"/>
    </row>
    <row r="28" spans="1:6" x14ac:dyDescent="0.25">
      <c r="A28" s="19"/>
      <c r="B28" s="42"/>
      <c r="C28" s="19"/>
      <c r="D28" s="23"/>
      <c r="E28" s="43"/>
      <c r="F28" s="62"/>
    </row>
    <row r="29" spans="1:6" ht="27.75" x14ac:dyDescent="0.25">
      <c r="A29" s="19">
        <v>5</v>
      </c>
      <c r="B29" s="42" t="s">
        <v>54</v>
      </c>
      <c r="C29" s="19" t="s">
        <v>10</v>
      </c>
      <c r="D29" s="23">
        <f>((0.5*0.5)*(4)*(282))</f>
        <v>282</v>
      </c>
      <c r="E29" s="43"/>
      <c r="F29" s="62"/>
    </row>
    <row r="30" spans="1:6" x14ac:dyDescent="0.25">
      <c r="A30" s="19"/>
      <c r="B30" s="42" t="s">
        <v>55</v>
      </c>
      <c r="C30" s="19"/>
      <c r="D30" s="23"/>
      <c r="E30" s="43"/>
      <c r="F30" s="62"/>
    </row>
    <row r="31" spans="1:6" x14ac:dyDescent="0.25">
      <c r="A31" s="19"/>
      <c r="B31" s="42"/>
      <c r="C31" s="19"/>
      <c r="D31" s="23"/>
      <c r="E31" s="43"/>
      <c r="F31" s="62"/>
    </row>
    <row r="32" spans="1:6" x14ac:dyDescent="0.25">
      <c r="A32" s="19"/>
      <c r="B32" s="41" t="s">
        <v>56</v>
      </c>
      <c r="C32" s="19"/>
      <c r="D32" s="23"/>
      <c r="E32" s="43"/>
      <c r="F32" s="62"/>
    </row>
    <row r="33" spans="1:6" x14ac:dyDescent="0.25">
      <c r="A33" s="19"/>
      <c r="B33" s="42"/>
      <c r="C33" s="19"/>
      <c r="D33" s="23"/>
      <c r="E33" s="43"/>
      <c r="F33" s="62"/>
    </row>
    <row r="34" spans="1:6" ht="27.75" x14ac:dyDescent="0.25">
      <c r="A34" s="19">
        <v>6</v>
      </c>
      <c r="B34" s="42" t="s">
        <v>57</v>
      </c>
      <c r="C34" s="19" t="s">
        <v>8</v>
      </c>
      <c r="D34" s="23">
        <v>1</v>
      </c>
      <c r="E34" s="43"/>
      <c r="F34" s="62"/>
    </row>
    <row r="35" spans="1:6" x14ac:dyDescent="0.25">
      <c r="A35" s="19"/>
      <c r="B35" s="42" t="s">
        <v>58</v>
      </c>
      <c r="C35" s="19"/>
      <c r="D35" s="23"/>
      <c r="E35" s="43"/>
      <c r="F35" s="62"/>
    </row>
    <row r="36" spans="1:6" x14ac:dyDescent="0.25">
      <c r="A36" s="19"/>
      <c r="B36" s="42"/>
      <c r="C36" s="19"/>
      <c r="D36" s="23"/>
      <c r="E36" s="43"/>
      <c r="F36" s="62"/>
    </row>
    <row r="37" spans="1:6" x14ac:dyDescent="0.25">
      <c r="A37" s="19"/>
      <c r="B37" s="41" t="s">
        <v>59</v>
      </c>
      <c r="C37" s="19"/>
      <c r="D37" s="23"/>
      <c r="E37" s="43"/>
      <c r="F37" s="62"/>
    </row>
    <row r="38" spans="1:6" x14ac:dyDescent="0.25">
      <c r="A38" s="19"/>
      <c r="B38" s="41" t="s">
        <v>60</v>
      </c>
      <c r="C38" s="19"/>
      <c r="D38" s="23"/>
      <c r="E38" s="43"/>
      <c r="F38" s="62"/>
    </row>
    <row r="39" spans="1:6" x14ac:dyDescent="0.25">
      <c r="A39" s="19"/>
      <c r="B39" s="41" t="s">
        <v>61</v>
      </c>
      <c r="C39" s="19"/>
      <c r="D39" s="23"/>
      <c r="E39" s="43"/>
      <c r="F39" s="62"/>
    </row>
    <row r="40" spans="1:6" x14ac:dyDescent="0.25">
      <c r="A40" s="19"/>
      <c r="B40" s="42"/>
      <c r="C40" s="19"/>
      <c r="D40" s="23"/>
      <c r="E40" s="43"/>
      <c r="F40" s="62"/>
    </row>
    <row r="41" spans="1:6" x14ac:dyDescent="0.25">
      <c r="A41" s="19">
        <v>7</v>
      </c>
      <c r="B41" s="42" t="s">
        <v>62</v>
      </c>
      <c r="C41" s="19" t="s">
        <v>2</v>
      </c>
      <c r="D41" s="23">
        <f>D13*0.05</f>
        <v>1.7625000000000002</v>
      </c>
      <c r="E41" s="43"/>
      <c r="F41" s="62"/>
    </row>
    <row r="42" spans="1:6" x14ac:dyDescent="0.25">
      <c r="A42" s="19"/>
      <c r="B42" s="42"/>
      <c r="C42" s="19"/>
      <c r="D42" s="23"/>
      <c r="E42" s="43"/>
      <c r="F42" s="62"/>
    </row>
    <row r="43" spans="1:6" x14ac:dyDescent="0.25">
      <c r="A43" s="19"/>
      <c r="B43" s="41" t="s">
        <v>63</v>
      </c>
      <c r="C43" s="19"/>
      <c r="D43" s="23"/>
      <c r="E43" s="43"/>
      <c r="F43" s="62"/>
    </row>
    <row r="44" spans="1:6" x14ac:dyDescent="0.25">
      <c r="A44" s="19"/>
      <c r="B44" s="41" t="s">
        <v>75</v>
      </c>
      <c r="C44" s="19"/>
      <c r="D44" s="23"/>
      <c r="E44" s="43"/>
      <c r="F44" s="62"/>
    </row>
    <row r="45" spans="1:6" x14ac:dyDescent="0.25">
      <c r="A45" s="19"/>
      <c r="B45" s="41" t="s">
        <v>64</v>
      </c>
      <c r="C45" s="19"/>
      <c r="D45" s="23"/>
      <c r="E45" s="43"/>
      <c r="F45" s="62"/>
    </row>
    <row r="46" spans="1:6" x14ac:dyDescent="0.25">
      <c r="A46" s="19"/>
      <c r="B46" s="41" t="s">
        <v>65</v>
      </c>
      <c r="C46" s="19"/>
      <c r="D46" s="23"/>
      <c r="E46" s="43"/>
      <c r="F46" s="62"/>
    </row>
    <row r="47" spans="1:6" x14ac:dyDescent="0.25">
      <c r="A47" s="19"/>
      <c r="B47" s="42"/>
      <c r="C47" s="19"/>
      <c r="D47" s="23"/>
      <c r="E47" s="43"/>
      <c r="F47" s="62"/>
    </row>
    <row r="48" spans="1:6" x14ac:dyDescent="0.25">
      <c r="A48" s="19">
        <v>8</v>
      </c>
      <c r="B48" s="42" t="s">
        <v>62</v>
      </c>
      <c r="C48" s="19" t="s">
        <v>2</v>
      </c>
      <c r="D48" s="23">
        <f>D13*0.5</f>
        <v>17.625</v>
      </c>
      <c r="E48" s="43"/>
      <c r="F48" s="62"/>
    </row>
    <row r="49" spans="1:6" x14ac:dyDescent="0.25">
      <c r="A49" s="19"/>
      <c r="B49" s="42"/>
      <c r="C49" s="19"/>
      <c r="D49" s="23"/>
      <c r="E49" s="43"/>
      <c r="F49" s="62"/>
    </row>
    <row r="50" spans="1:6" x14ac:dyDescent="0.25">
      <c r="A50" s="19"/>
      <c r="B50" s="41" t="s">
        <v>66</v>
      </c>
      <c r="C50" s="19"/>
      <c r="D50" s="23"/>
      <c r="E50" s="43"/>
      <c r="F50" s="62"/>
    </row>
    <row r="51" spans="1:6" x14ac:dyDescent="0.25">
      <c r="A51" s="19"/>
      <c r="B51" s="42"/>
      <c r="C51" s="19"/>
      <c r="D51" s="23"/>
      <c r="E51" s="43"/>
      <c r="F51" s="62"/>
    </row>
    <row r="52" spans="1:6" x14ac:dyDescent="0.25">
      <c r="A52" s="19">
        <v>9</v>
      </c>
      <c r="B52" s="42" t="s">
        <v>67</v>
      </c>
      <c r="C52" s="19" t="s">
        <v>10</v>
      </c>
      <c r="D52" s="23">
        <f>D29</f>
        <v>282</v>
      </c>
      <c r="E52" s="43"/>
      <c r="F52" s="62"/>
    </row>
    <row r="53" spans="1:6" x14ac:dyDescent="0.25">
      <c r="A53" s="19"/>
      <c r="B53" s="42"/>
      <c r="C53" s="19"/>
      <c r="D53" s="23"/>
      <c r="E53" s="43"/>
      <c r="F53" s="62"/>
    </row>
    <row r="54" spans="1:6" x14ac:dyDescent="0.25">
      <c r="A54" s="19"/>
      <c r="B54" s="41" t="s">
        <v>68</v>
      </c>
      <c r="C54" s="19"/>
      <c r="D54" s="23"/>
      <c r="E54" s="43"/>
      <c r="F54" s="62"/>
    </row>
    <row r="55" spans="1:6" x14ac:dyDescent="0.25">
      <c r="A55" s="19"/>
      <c r="B55" s="41" t="s">
        <v>76</v>
      </c>
      <c r="C55" s="19"/>
      <c r="D55" s="23"/>
      <c r="E55" s="43"/>
      <c r="F55" s="62"/>
    </row>
    <row r="56" spans="1:6" x14ac:dyDescent="0.25">
      <c r="A56" s="19"/>
      <c r="B56" s="42"/>
      <c r="C56" s="19"/>
      <c r="D56" s="23"/>
      <c r="E56" s="43"/>
      <c r="F56" s="62"/>
    </row>
    <row r="57" spans="1:6" x14ac:dyDescent="0.25">
      <c r="A57" s="19"/>
      <c r="B57" s="41" t="s">
        <v>69</v>
      </c>
      <c r="C57" s="19"/>
      <c r="D57" s="23"/>
      <c r="E57" s="43"/>
      <c r="F57" s="62"/>
    </row>
    <row r="58" spans="1:6" x14ac:dyDescent="0.25">
      <c r="A58" s="19"/>
      <c r="B58" s="41" t="s">
        <v>77</v>
      </c>
      <c r="C58" s="19"/>
      <c r="D58" s="23"/>
      <c r="E58" s="43"/>
      <c r="F58" s="62"/>
    </row>
    <row r="59" spans="1:6" x14ac:dyDescent="0.25">
      <c r="A59" s="19"/>
      <c r="B59" s="41" t="s">
        <v>78</v>
      </c>
      <c r="C59" s="19"/>
      <c r="D59" s="23"/>
      <c r="E59" s="43"/>
      <c r="F59" s="62"/>
    </row>
    <row r="60" spans="1:6" x14ac:dyDescent="0.25">
      <c r="A60" s="19"/>
      <c r="B60" s="42"/>
      <c r="C60" s="19"/>
      <c r="D60" s="23"/>
      <c r="E60" s="43"/>
      <c r="F60" s="62"/>
    </row>
    <row r="61" spans="1:6" x14ac:dyDescent="0.25">
      <c r="A61" s="19">
        <v>10</v>
      </c>
      <c r="B61" s="42" t="s">
        <v>70</v>
      </c>
      <c r="C61" s="19" t="s">
        <v>2</v>
      </c>
      <c r="D61" s="23">
        <f>D13*0.5</f>
        <v>17.625</v>
      </c>
      <c r="E61" s="43"/>
      <c r="F61" s="62"/>
    </row>
    <row r="62" spans="1:6" x14ac:dyDescent="0.25">
      <c r="A62" s="19"/>
      <c r="B62" s="42"/>
      <c r="C62" s="19"/>
      <c r="D62" s="23"/>
      <c r="E62" s="43"/>
      <c r="F62" s="62"/>
    </row>
    <row r="63" spans="1:6" x14ac:dyDescent="0.25">
      <c r="A63" s="19"/>
      <c r="B63" s="41" t="s">
        <v>71</v>
      </c>
      <c r="C63" s="19"/>
      <c r="D63" s="23"/>
      <c r="E63" s="43"/>
      <c r="F63" s="62"/>
    </row>
    <row r="64" spans="1:6" x14ac:dyDescent="0.25">
      <c r="A64" s="19"/>
      <c r="B64" s="42"/>
      <c r="C64" s="19"/>
      <c r="D64" s="23"/>
      <c r="E64" s="43"/>
      <c r="F64" s="62"/>
    </row>
    <row r="65" spans="1:6" ht="27.75" x14ac:dyDescent="0.25">
      <c r="A65" s="19">
        <v>11</v>
      </c>
      <c r="B65" s="42" t="s">
        <v>72</v>
      </c>
      <c r="C65" s="19" t="s">
        <v>13</v>
      </c>
      <c r="D65" s="23">
        <v>3</v>
      </c>
      <c r="E65" s="43"/>
      <c r="F65" s="62"/>
    </row>
    <row r="66" spans="1:6" x14ac:dyDescent="0.25">
      <c r="A66" s="19"/>
      <c r="B66" s="42" t="s">
        <v>73</v>
      </c>
      <c r="C66" s="19"/>
      <c r="D66" s="23"/>
      <c r="E66" s="43"/>
      <c r="F66" s="62"/>
    </row>
    <row r="67" spans="1:6" x14ac:dyDescent="0.25">
      <c r="A67" s="19"/>
      <c r="B67" s="42"/>
      <c r="C67" s="19"/>
      <c r="D67" s="23"/>
      <c r="E67" s="43"/>
      <c r="F67" s="62"/>
    </row>
    <row r="68" spans="1:6" x14ac:dyDescent="0.25">
      <c r="A68" s="19"/>
      <c r="B68" s="4" t="s">
        <v>20</v>
      </c>
      <c r="C68" s="19"/>
      <c r="D68" s="44"/>
      <c r="E68" s="43"/>
      <c r="F68" s="62"/>
    </row>
    <row r="69" spans="1:6" x14ac:dyDescent="0.25">
      <c r="A69" s="19"/>
      <c r="B69" s="45"/>
      <c r="C69" s="19"/>
      <c r="D69" s="44"/>
      <c r="E69" s="43"/>
      <c r="F69" s="62"/>
    </row>
    <row r="70" spans="1:6" x14ac:dyDescent="0.25">
      <c r="A70" s="19"/>
      <c r="B70" s="45" t="s">
        <v>79</v>
      </c>
      <c r="C70" s="19"/>
      <c r="D70" s="44"/>
      <c r="E70" s="43"/>
      <c r="F70" s="62"/>
    </row>
    <row r="71" spans="1:6" x14ac:dyDescent="0.25">
      <c r="A71" s="19"/>
      <c r="B71" s="45"/>
      <c r="C71" s="19"/>
      <c r="D71" s="44"/>
      <c r="E71" s="43"/>
      <c r="F71" s="62"/>
    </row>
    <row r="72" spans="1:6" x14ac:dyDescent="0.25">
      <c r="A72" s="19">
        <v>12</v>
      </c>
      <c r="B72" s="5" t="s">
        <v>81</v>
      </c>
      <c r="C72" s="19" t="s">
        <v>13</v>
      </c>
      <c r="D72" s="44">
        <v>282</v>
      </c>
      <c r="E72" s="43"/>
      <c r="F72" s="62"/>
    </row>
    <row r="73" spans="1:6" x14ac:dyDescent="0.25">
      <c r="A73" s="19"/>
      <c r="B73" s="45"/>
      <c r="C73" s="19"/>
      <c r="D73" s="44"/>
      <c r="E73" s="43"/>
      <c r="F73" s="62"/>
    </row>
    <row r="74" spans="1:6" x14ac:dyDescent="0.25">
      <c r="A74" s="19">
        <v>13</v>
      </c>
      <c r="B74" s="45" t="s">
        <v>80</v>
      </c>
      <c r="C74" s="19" t="s">
        <v>13</v>
      </c>
      <c r="D74" s="44">
        <v>142</v>
      </c>
      <c r="E74" s="43"/>
      <c r="F74" s="62"/>
    </row>
    <row r="75" spans="1:6" x14ac:dyDescent="0.25">
      <c r="A75" s="19"/>
      <c r="B75" s="45"/>
      <c r="C75" s="19"/>
      <c r="D75" s="44"/>
      <c r="E75" s="43"/>
      <c r="F75" s="62"/>
    </row>
    <row r="76" spans="1:6" x14ac:dyDescent="0.25">
      <c r="A76" s="19"/>
      <c r="B76" s="45" t="s">
        <v>82</v>
      </c>
      <c r="C76" s="19"/>
      <c r="D76" s="44"/>
      <c r="E76" s="43"/>
      <c r="F76" s="62"/>
    </row>
    <row r="77" spans="1:6" x14ac:dyDescent="0.25">
      <c r="A77" s="19"/>
      <c r="B77" s="45"/>
      <c r="C77" s="19"/>
      <c r="D77" s="44"/>
      <c r="E77" s="43"/>
      <c r="F77" s="62"/>
    </row>
    <row r="78" spans="1:6" x14ac:dyDescent="0.25">
      <c r="A78" s="19">
        <v>14</v>
      </c>
      <c r="B78" s="5" t="s">
        <v>83</v>
      </c>
      <c r="C78" s="19" t="s">
        <v>13</v>
      </c>
      <c r="D78" s="44">
        <v>1</v>
      </c>
      <c r="E78" s="43"/>
      <c r="F78" s="62"/>
    </row>
    <row r="79" spans="1:6" x14ac:dyDescent="0.25">
      <c r="A79" s="19"/>
      <c r="B79" s="45" t="s">
        <v>84</v>
      </c>
      <c r="C79" s="19"/>
      <c r="D79" s="44"/>
      <c r="E79" s="43"/>
      <c r="F79" s="62"/>
    </row>
    <row r="80" spans="1:6" x14ac:dyDescent="0.25">
      <c r="A80" s="19"/>
      <c r="B80" s="45" t="s">
        <v>85</v>
      </c>
      <c r="C80" s="19"/>
      <c r="D80" s="44"/>
      <c r="E80" s="43"/>
      <c r="F80" s="62"/>
    </row>
    <row r="81" spans="1:8" x14ac:dyDescent="0.25">
      <c r="A81" s="19"/>
      <c r="B81" s="45" t="s">
        <v>86</v>
      </c>
      <c r="C81" s="19"/>
      <c r="D81" s="44"/>
      <c r="E81" s="43"/>
      <c r="F81" s="62"/>
    </row>
    <row r="82" spans="1:8" x14ac:dyDescent="0.25">
      <c r="A82" s="19"/>
      <c r="B82" s="45"/>
      <c r="C82" s="19"/>
      <c r="D82" s="44"/>
      <c r="E82" s="43"/>
      <c r="F82" s="62"/>
    </row>
    <row r="83" spans="1:8" x14ac:dyDescent="0.25">
      <c r="A83" s="19"/>
      <c r="B83" s="38" t="s">
        <v>148</v>
      </c>
      <c r="C83" s="19"/>
      <c r="D83" s="44"/>
      <c r="E83" s="43"/>
      <c r="F83" s="62"/>
    </row>
    <row r="84" spans="1:8" x14ac:dyDescent="0.25">
      <c r="A84" s="19"/>
      <c r="B84" s="38"/>
      <c r="C84" s="19"/>
      <c r="D84" s="44"/>
      <c r="E84" s="43"/>
      <c r="F84" s="62"/>
    </row>
    <row r="85" spans="1:8" x14ac:dyDescent="0.25">
      <c r="A85" s="19"/>
      <c r="B85" s="132" t="s">
        <v>149</v>
      </c>
      <c r="C85" s="19"/>
      <c r="D85" s="44"/>
      <c r="E85" s="43"/>
      <c r="F85" s="62"/>
    </row>
    <row r="86" spans="1:8" x14ac:dyDescent="0.25">
      <c r="A86" s="19"/>
      <c r="B86" s="45"/>
      <c r="C86" s="19"/>
      <c r="D86" s="44"/>
      <c r="E86" s="43"/>
      <c r="F86" s="62"/>
    </row>
    <row r="87" spans="1:8" ht="27.75" x14ac:dyDescent="0.25">
      <c r="A87" s="19">
        <v>15</v>
      </c>
      <c r="B87" s="45" t="s">
        <v>152</v>
      </c>
      <c r="C87" s="19" t="s">
        <v>8</v>
      </c>
      <c r="D87" s="44">
        <v>1</v>
      </c>
      <c r="E87" s="43"/>
      <c r="F87" s="62"/>
    </row>
    <row r="88" spans="1:8" x14ac:dyDescent="0.25">
      <c r="A88" s="19"/>
      <c r="B88" s="45"/>
      <c r="C88" s="19"/>
      <c r="D88" s="44"/>
      <c r="E88" s="43"/>
      <c r="F88" s="62"/>
    </row>
    <row r="89" spans="1:8" x14ac:dyDescent="0.25">
      <c r="A89" s="19">
        <v>16</v>
      </c>
      <c r="B89" s="45" t="s">
        <v>150</v>
      </c>
      <c r="C89" s="133" t="s">
        <v>8</v>
      </c>
      <c r="D89" s="44"/>
      <c r="E89" s="43"/>
      <c r="F89" s="62"/>
    </row>
    <row r="90" spans="1:8" x14ac:dyDescent="0.25">
      <c r="A90" s="19"/>
      <c r="B90" s="45"/>
      <c r="C90" s="19"/>
      <c r="D90" s="44"/>
      <c r="E90" s="43"/>
      <c r="F90" s="62"/>
    </row>
    <row r="91" spans="1:8" x14ac:dyDescent="0.25">
      <c r="A91" s="19">
        <v>17</v>
      </c>
      <c r="B91" s="45" t="s">
        <v>151</v>
      </c>
      <c r="C91" s="19" t="s">
        <v>8</v>
      </c>
      <c r="D91" s="44"/>
      <c r="E91" s="43"/>
      <c r="F91" s="62"/>
    </row>
    <row r="92" spans="1:8" x14ac:dyDescent="0.25">
      <c r="A92" s="19"/>
      <c r="B92" s="45"/>
      <c r="C92" s="19"/>
      <c r="D92" s="44"/>
      <c r="E92" s="43"/>
      <c r="F92" s="62"/>
      <c r="H92" s="135"/>
    </row>
    <row r="93" spans="1:8" x14ac:dyDescent="0.25">
      <c r="A93" s="19"/>
      <c r="B93" s="45"/>
      <c r="C93" s="19"/>
      <c r="D93" s="44"/>
      <c r="E93" s="43"/>
      <c r="F93" s="44"/>
    </row>
    <row r="94" spans="1:8" ht="17.25" thickBot="1" x14ac:dyDescent="0.3">
      <c r="A94" s="56"/>
      <c r="B94" s="57" t="s">
        <v>128</v>
      </c>
      <c r="C94" s="56"/>
      <c r="D94" s="58"/>
      <c r="E94" s="59"/>
      <c r="F94" s="59"/>
    </row>
  </sheetData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view="pageBreakPreview" zoomScale="90" zoomScaleNormal="100" zoomScaleSheetLayoutView="90" workbookViewId="0">
      <selection activeCell="G10" sqref="G10"/>
    </sheetView>
  </sheetViews>
  <sheetFormatPr defaultColWidth="8.74609375" defaultRowHeight="16.5" x14ac:dyDescent="0.25"/>
  <cols>
    <col min="1" max="1" width="9.890625" style="2" bestFit="1" customWidth="1"/>
    <col min="2" max="2" width="66.33984375" style="2" bestFit="1" customWidth="1"/>
    <col min="3" max="4" width="8.74609375" style="2"/>
    <col min="5" max="6" width="16.03515625" style="2" bestFit="1" customWidth="1"/>
    <col min="7" max="16384" width="8.74609375" style="2"/>
  </cols>
  <sheetData>
    <row r="1" spans="1:5" x14ac:dyDescent="0.25">
      <c r="A1" s="113"/>
      <c r="B1" s="114"/>
      <c r="C1" s="114"/>
      <c r="D1" s="114"/>
      <c r="E1" s="115"/>
    </row>
    <row r="2" spans="1:5" x14ac:dyDescent="0.25">
      <c r="A2" s="116" t="s">
        <v>124</v>
      </c>
      <c r="B2" s="117"/>
      <c r="C2" s="117"/>
      <c r="D2" s="117"/>
      <c r="E2" s="118"/>
    </row>
    <row r="3" spans="1:5" x14ac:dyDescent="0.25">
      <c r="A3" s="116" t="s">
        <v>140</v>
      </c>
      <c r="B3" s="117"/>
      <c r="C3" s="117"/>
      <c r="D3" s="117"/>
      <c r="E3" s="118"/>
    </row>
    <row r="4" spans="1:5" ht="17.25" thickBot="1" x14ac:dyDescent="0.3">
      <c r="A4" s="119"/>
      <c r="B4" s="120"/>
      <c r="C4" s="120"/>
      <c r="D4" s="120"/>
      <c r="E4" s="121"/>
    </row>
    <row r="5" spans="1:5" ht="17.25" thickBot="1" x14ac:dyDescent="0.3">
      <c r="A5" s="122" t="s">
        <v>132</v>
      </c>
      <c r="B5" s="122" t="s">
        <v>74</v>
      </c>
      <c r="C5" s="122" t="s">
        <v>133</v>
      </c>
      <c r="D5" s="122" t="s">
        <v>133</v>
      </c>
      <c r="E5" s="123" t="s">
        <v>134</v>
      </c>
    </row>
    <row r="6" spans="1:5" x14ac:dyDescent="0.25">
      <c r="A6" s="124"/>
      <c r="B6" s="124"/>
      <c r="C6" s="124"/>
      <c r="D6" s="124"/>
      <c r="E6" s="125"/>
    </row>
    <row r="7" spans="1:5" x14ac:dyDescent="0.25">
      <c r="A7" s="124"/>
      <c r="B7" s="126" t="s">
        <v>135</v>
      </c>
      <c r="C7" s="124"/>
      <c r="D7" s="124"/>
      <c r="E7" s="125"/>
    </row>
    <row r="8" spans="1:5" x14ac:dyDescent="0.25">
      <c r="A8" s="124"/>
      <c r="B8" s="124"/>
      <c r="C8" s="124"/>
      <c r="D8" s="124"/>
      <c r="E8" s="125"/>
    </row>
    <row r="9" spans="1:5" x14ac:dyDescent="0.25">
      <c r="A9" s="124">
        <v>1</v>
      </c>
      <c r="B9" s="124" t="str">
        <f>Aleterations!A5</f>
        <v>ALTERATIONS</v>
      </c>
      <c r="C9" s="124"/>
      <c r="D9" s="124"/>
      <c r="E9" s="125"/>
    </row>
    <row r="10" spans="1:5" x14ac:dyDescent="0.25">
      <c r="A10" s="124"/>
      <c r="B10" s="124"/>
      <c r="C10" s="124"/>
      <c r="D10" s="124"/>
      <c r="E10" s="125"/>
    </row>
    <row r="11" spans="1:5" x14ac:dyDescent="0.25">
      <c r="A11" s="124">
        <v>2</v>
      </c>
      <c r="B11" s="124" t="str">
        <f>'Pavement '!A5</f>
        <v xml:space="preserve">PAVEMENT </v>
      </c>
      <c r="C11" s="124"/>
      <c r="D11" s="124"/>
      <c r="E11" s="125"/>
    </row>
    <row r="12" spans="1:5" x14ac:dyDescent="0.25">
      <c r="A12" s="124"/>
      <c r="B12" s="124"/>
      <c r="C12" s="124"/>
      <c r="D12" s="124"/>
      <c r="E12" s="125"/>
    </row>
    <row r="13" spans="1:5" x14ac:dyDescent="0.25">
      <c r="A13" s="124">
        <v>3</v>
      </c>
      <c r="B13" s="124" t="str">
        <f>Fencing!A5</f>
        <v>FENCING, BOOM GATES AND PAYPOINTS</v>
      </c>
      <c r="C13" s="124"/>
      <c r="D13" s="124"/>
      <c r="E13" s="125"/>
    </row>
    <row r="14" spans="1:5" ht="17.25" thickBot="1" x14ac:dyDescent="0.3">
      <c r="A14" s="124"/>
      <c r="B14" s="124"/>
      <c r="C14" s="124"/>
      <c r="D14" s="124"/>
      <c r="E14" s="125"/>
    </row>
    <row r="15" spans="1:5" ht="17.25" thickBot="1" x14ac:dyDescent="0.3">
      <c r="A15" s="124"/>
      <c r="B15" s="127" t="s">
        <v>154</v>
      </c>
      <c r="C15" s="127"/>
      <c r="D15" s="127"/>
      <c r="E15" s="128"/>
    </row>
    <row r="16" spans="1:5" ht="17.25" thickBot="1" x14ac:dyDescent="0.3">
      <c r="A16" s="124"/>
      <c r="B16" s="126"/>
      <c r="C16" s="126"/>
      <c r="D16" s="126"/>
      <c r="E16" s="129"/>
    </row>
    <row r="17" spans="1:6" ht="17.25" thickBot="1" x14ac:dyDescent="0.3">
      <c r="A17" s="124"/>
      <c r="B17" s="127" t="s">
        <v>153</v>
      </c>
      <c r="C17" s="127"/>
      <c r="D17" s="127"/>
      <c r="E17" s="128"/>
    </row>
    <row r="18" spans="1:6" ht="17.25" thickBot="1" x14ac:dyDescent="0.3">
      <c r="A18" s="124"/>
      <c r="B18" s="126"/>
      <c r="C18" s="126"/>
      <c r="D18" s="126"/>
      <c r="E18" s="129"/>
    </row>
    <row r="19" spans="1:6" ht="17.25" thickBot="1" x14ac:dyDescent="0.3">
      <c r="A19" s="124"/>
      <c r="B19" s="127" t="s">
        <v>136</v>
      </c>
      <c r="C19" s="127"/>
      <c r="D19" s="127"/>
      <c r="E19" s="128"/>
    </row>
    <row r="20" spans="1:6" ht="17.25" thickBot="1" x14ac:dyDescent="0.3">
      <c r="A20" s="124"/>
      <c r="B20" s="126"/>
      <c r="C20" s="126"/>
      <c r="D20" s="126"/>
      <c r="E20" s="129"/>
    </row>
    <row r="21" spans="1:6" ht="17.25" thickBot="1" x14ac:dyDescent="0.3">
      <c r="A21" s="124"/>
      <c r="B21" s="130" t="s">
        <v>156</v>
      </c>
      <c r="C21" s="127"/>
      <c r="D21" s="127"/>
      <c r="E21" s="128"/>
    </row>
    <row r="22" spans="1:6" ht="17.25" thickBot="1" x14ac:dyDescent="0.3">
      <c r="A22" s="124"/>
      <c r="B22" s="136"/>
      <c r="C22" s="126"/>
      <c r="D22" s="126"/>
      <c r="E22" s="129"/>
    </row>
    <row r="23" spans="1:6" ht="17.25" thickBot="1" x14ac:dyDescent="0.3">
      <c r="A23" s="124"/>
      <c r="B23" s="130" t="s">
        <v>155</v>
      </c>
      <c r="C23" s="127"/>
      <c r="D23" s="127"/>
      <c r="E23" s="128"/>
    </row>
    <row r="24" spans="1:6" ht="17.25" thickBot="1" x14ac:dyDescent="0.3">
      <c r="A24" s="124"/>
      <c r="B24" s="126"/>
      <c r="C24" s="126"/>
      <c r="D24" s="126"/>
      <c r="E24" s="129"/>
    </row>
    <row r="25" spans="1:6" ht="17.25" thickBot="1" x14ac:dyDescent="0.3">
      <c r="A25" s="124"/>
      <c r="B25" s="127" t="s">
        <v>137</v>
      </c>
      <c r="C25" s="127"/>
      <c r="D25" s="127"/>
      <c r="E25" s="128"/>
    </row>
    <row r="26" spans="1:6" ht="17.25" thickBot="1" x14ac:dyDescent="0.3">
      <c r="A26" s="124"/>
      <c r="B26" s="126"/>
      <c r="C26" s="126"/>
      <c r="D26" s="126"/>
      <c r="E26" s="129"/>
    </row>
    <row r="27" spans="1:6" ht="17.25" thickBot="1" x14ac:dyDescent="0.3">
      <c r="A27" s="124"/>
      <c r="B27" s="127" t="s">
        <v>138</v>
      </c>
      <c r="C27" s="127"/>
      <c r="D27" s="127"/>
      <c r="E27" s="128"/>
    </row>
    <row r="28" spans="1:6" ht="17.25" thickBot="1" x14ac:dyDescent="0.3">
      <c r="A28" s="124"/>
      <c r="B28" s="126"/>
      <c r="C28" s="126"/>
      <c r="D28" s="126"/>
      <c r="E28" s="129"/>
    </row>
    <row r="29" spans="1:6" ht="17.25" thickBot="1" x14ac:dyDescent="0.3">
      <c r="A29" s="131"/>
      <c r="B29" s="127" t="s">
        <v>139</v>
      </c>
      <c r="C29" s="127"/>
      <c r="D29" s="127"/>
      <c r="E29" s="128"/>
      <c r="F29" s="134"/>
    </row>
  </sheetData>
  <hyperlinks>
    <hyperlink ref="B21" r:id="rId1" display="Contingenciies@ 5%" xr:uid="{00000000-0004-0000-0300-000000000000}"/>
  </hyperlinks>
  <pageMargins left="0.7" right="0.7" top="0.75" bottom="0.75" header="0.3" footer="0.3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Aleterations</vt:lpstr>
      <vt:lpstr>Pavement </vt:lpstr>
      <vt:lpstr>Fencing</vt:lpstr>
      <vt:lpstr>Final Summary</vt:lpstr>
      <vt:lpstr>Final Summary!Print_Area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Xichavo Ntsanwisi</dc:creator>
  <cp:lastModifiedBy>Baloyi Hloniphani Emmanuel</cp:lastModifiedBy>
  <cp:lastPrinted>2021-06-07T13:23:53Z</cp:lastPrinted>
  <dcterms:created xsi:type="dcterms:W3CDTF">2020-07-09T06:41:23Z</dcterms:created>
  <dcterms:modified xsi:type="dcterms:W3CDTF">2021-06-07T13:25:04Z</dcterms:modified>
</cp:coreProperties>
</file>